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holzfritzkg.sharepoint.com/sites/ProjektHuterShne/Freigegebene Dokumente/02 EPD Dokumentenablage/04_Projektbericht/"/>
    </mc:Choice>
  </mc:AlternateContent>
  <xr:revisionPtr revIDLastSave="591" documentId="13_ncr:1_{C6867E20-E22B-4CC9-B9D0-D4360CECA137}" xr6:coauthVersionLast="47" xr6:coauthVersionMax="47" xr10:uidLastSave="{A39B0488-7857-4AFD-845A-5C71217408D9}"/>
  <bookViews>
    <workbookView xWindow="-120" yWindow="-120" windowWidth="38640" windowHeight="21120" tabRatio="820" xr2:uid="{00000000-000D-0000-FFFF-FFFF00000000}"/>
  </bookViews>
  <sheets>
    <sheet name="Rohdaten gesamt" sheetId="35" r:id="rId1"/>
    <sheet name="Rohdaten A1-A3" sheetId="36" r:id="rId2"/>
    <sheet name="EPD-Editor_3-1" sheetId="34" r:id="rId3"/>
    <sheet name="baubook" sheetId="30" r:id="rId4"/>
    <sheet name="Übersicht_Register" sheetId="32" r:id="rId5"/>
    <sheet name="Erläuterungen" sheetId="29" r:id="rId6"/>
    <sheet name="Gesamtüberblick" sheetId="11" r:id="rId7"/>
    <sheet name="EPD-Exporttabelle1" sheetId="13" r:id="rId8"/>
    <sheet name="EPD-Exporttabelle2" sheetId="14" r:id="rId9"/>
    <sheet name="EPD-Exporttabelle3" sheetId="15" r:id="rId10"/>
    <sheet name="EPD-Exporttabelle4" sheetId="31" r:id="rId11"/>
  </sheets>
  <externalReferences>
    <externalReference r:id="rId12"/>
  </externalReferences>
  <definedNames>
    <definedName name="_xlnm._FilterDatabase" localSheetId="3" hidden="1">baubook!$A$1:$E$650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8" i="35" l="1"/>
  <c r="C106" i="35" l="1"/>
  <c r="P24" i="15"/>
  <c r="P25" i="15"/>
  <c r="P26" i="15"/>
  <c r="P27" i="15"/>
  <c r="N24" i="15"/>
  <c r="O24" i="15"/>
  <c r="N25" i="15"/>
  <c r="O25" i="15"/>
  <c r="M21" i="15"/>
  <c r="M22" i="15"/>
  <c r="M23" i="15"/>
  <c r="J24" i="15"/>
  <c r="K24" i="15"/>
  <c r="L24" i="15"/>
  <c r="M24" i="15"/>
  <c r="J25" i="15"/>
  <c r="K25" i="15"/>
  <c r="L25" i="15"/>
  <c r="M25" i="15"/>
  <c r="J26" i="15"/>
  <c r="K26" i="15"/>
  <c r="M26" i="15"/>
  <c r="J27" i="15"/>
  <c r="K27" i="15"/>
  <c r="M27" i="15"/>
  <c r="M20" i="15"/>
  <c r="I21" i="15"/>
  <c r="I22" i="15"/>
  <c r="I23" i="15"/>
  <c r="F24" i="15"/>
  <c r="G24" i="15"/>
  <c r="H24" i="15"/>
  <c r="I24" i="15"/>
  <c r="F25" i="15"/>
  <c r="G25" i="15"/>
  <c r="H25" i="15"/>
  <c r="I25" i="15"/>
  <c r="F26" i="15"/>
  <c r="G26" i="15"/>
  <c r="I26" i="15"/>
  <c r="F27" i="15"/>
  <c r="G27" i="15"/>
  <c r="I27" i="15"/>
  <c r="P29" i="13"/>
  <c r="N29" i="13"/>
  <c r="O29" i="13"/>
  <c r="M28" i="13"/>
  <c r="J29" i="13"/>
  <c r="K29" i="13"/>
  <c r="L29" i="13"/>
  <c r="M29" i="13"/>
  <c r="M30" i="13"/>
  <c r="M31" i="13"/>
  <c r="M32" i="13"/>
  <c r="M33" i="13"/>
  <c r="M34" i="13"/>
  <c r="M35" i="13"/>
  <c r="M36" i="13"/>
  <c r="M37" i="13"/>
  <c r="M38" i="13"/>
  <c r="M39" i="13"/>
  <c r="I28" i="13"/>
  <c r="I29" i="13"/>
  <c r="I30" i="13"/>
  <c r="I31" i="13"/>
  <c r="I32" i="13"/>
  <c r="I33" i="13"/>
  <c r="I34" i="13"/>
  <c r="I35" i="13"/>
  <c r="I36" i="13"/>
  <c r="I37" i="13"/>
  <c r="I38" i="13"/>
  <c r="I39" i="13"/>
  <c r="I27" i="13"/>
  <c r="F29" i="13"/>
  <c r="G29" i="13"/>
  <c r="H29" i="13"/>
  <c r="M19" i="31"/>
  <c r="M18" i="31"/>
  <c r="M17" i="31"/>
  <c r="M16" i="31"/>
  <c r="M15" i="31"/>
  <c r="M14" i="31"/>
  <c r="I15" i="31"/>
  <c r="I16" i="31"/>
  <c r="I17" i="31"/>
  <c r="I18" i="31"/>
  <c r="I19" i="31"/>
  <c r="I14" i="31"/>
  <c r="H110" i="35"/>
  <c r="H111" i="35" l="1"/>
  <c r="U27" i="11"/>
  <c r="V27" i="11"/>
  <c r="U28" i="11"/>
  <c r="V28" i="11"/>
  <c r="U35" i="11"/>
  <c r="V35" i="11"/>
  <c r="U36" i="11"/>
  <c r="V36" i="11"/>
  <c r="U37" i="11"/>
  <c r="V37" i="11"/>
  <c r="U38" i="11"/>
  <c r="V38" i="11"/>
  <c r="U10" i="11"/>
  <c r="V10" i="11"/>
  <c r="Q10" i="11"/>
  <c r="R10" i="11"/>
  <c r="Q27" i="11"/>
  <c r="R27" i="11"/>
  <c r="Q28" i="11"/>
  <c r="R28" i="11"/>
  <c r="Q35" i="11"/>
  <c r="R35" i="11"/>
  <c r="Q36" i="11"/>
  <c r="R36" i="11"/>
  <c r="Q37" i="11"/>
  <c r="R37" i="11"/>
  <c r="Q38" i="11"/>
  <c r="R38" i="11"/>
  <c r="P27" i="11"/>
  <c r="P28" i="11"/>
  <c r="P35" i="11"/>
  <c r="P36" i="11"/>
  <c r="P37" i="11"/>
  <c r="P38" i="11"/>
  <c r="P10" i="11"/>
  <c r="G10" i="11"/>
  <c r="H10" i="11"/>
  <c r="H25" i="11"/>
  <c r="G27" i="11"/>
  <c r="H27" i="11"/>
  <c r="G28" i="11"/>
  <c r="H28" i="11"/>
  <c r="G35" i="11"/>
  <c r="H35" i="11"/>
  <c r="G36" i="11"/>
  <c r="H36" i="11"/>
  <c r="G37" i="11"/>
  <c r="H37" i="11"/>
  <c r="G38" i="11"/>
  <c r="H38" i="11"/>
  <c r="F27" i="11"/>
  <c r="F28" i="11"/>
  <c r="F35" i="11"/>
  <c r="F36" i="11"/>
  <c r="F37" i="11"/>
  <c r="F38" i="11"/>
  <c r="F10" i="11"/>
  <c r="N125" i="36"/>
  <c r="M125" i="36"/>
  <c r="L125" i="36"/>
  <c r="K125" i="36"/>
  <c r="J125" i="36"/>
  <c r="I125" i="36"/>
  <c r="H125" i="36"/>
  <c r="G125" i="36"/>
  <c r="F125" i="36"/>
  <c r="E119" i="36"/>
  <c r="D119" i="36"/>
  <c r="C119" i="36"/>
  <c r="B119" i="36"/>
  <c r="A119" i="36"/>
  <c r="E118" i="36"/>
  <c r="D118" i="36"/>
  <c r="C118" i="36"/>
  <c r="B118" i="36"/>
  <c r="A118" i="36"/>
  <c r="AV117" i="36"/>
  <c r="AU117" i="36"/>
  <c r="AT117" i="36"/>
  <c r="AS117" i="36"/>
  <c r="AR117" i="36"/>
  <c r="AQ117" i="36"/>
  <c r="AP117" i="36"/>
  <c r="AO117" i="36"/>
  <c r="AN117" i="36"/>
  <c r="AM117" i="36"/>
  <c r="AL117" i="36"/>
  <c r="AK117" i="36"/>
  <c r="AJ117" i="36"/>
  <c r="AI117" i="36"/>
  <c r="AH117" i="36"/>
  <c r="AG117" i="36"/>
  <c r="AF117" i="36"/>
  <c r="AE117" i="36"/>
  <c r="AD117" i="36"/>
  <c r="AC117" i="36"/>
  <c r="AB117" i="36"/>
  <c r="AA117" i="36"/>
  <c r="Z117" i="36"/>
  <c r="Y117" i="36"/>
  <c r="X117" i="36"/>
  <c r="W117" i="36"/>
  <c r="V117" i="36"/>
  <c r="U117" i="36"/>
  <c r="T117" i="36"/>
  <c r="S117" i="36"/>
  <c r="R117" i="36"/>
  <c r="Q117" i="36"/>
  <c r="P117" i="36"/>
  <c r="O117" i="36"/>
  <c r="N117" i="36"/>
  <c r="M117" i="36"/>
  <c r="L117" i="36"/>
  <c r="K117" i="36"/>
  <c r="J117" i="36"/>
  <c r="I117" i="36"/>
  <c r="H117" i="36"/>
  <c r="G117" i="36"/>
  <c r="F117" i="36"/>
  <c r="E117" i="36"/>
  <c r="D117" i="36"/>
  <c r="C117" i="36"/>
  <c r="B117" i="36"/>
  <c r="A117" i="36"/>
  <c r="AV116" i="36"/>
  <c r="AU116" i="36"/>
  <c r="AT116" i="36"/>
  <c r="AS116" i="36"/>
  <c r="AR116" i="36"/>
  <c r="AQ116" i="36"/>
  <c r="AP116" i="36"/>
  <c r="AO116" i="36"/>
  <c r="AN116" i="36"/>
  <c r="AM116" i="36"/>
  <c r="AL116" i="36"/>
  <c r="AK116" i="36"/>
  <c r="AJ116" i="36"/>
  <c r="AI116" i="36"/>
  <c r="AH116" i="36"/>
  <c r="AG116" i="36"/>
  <c r="AF116" i="36"/>
  <c r="AE116" i="36"/>
  <c r="AD116" i="36"/>
  <c r="AC116" i="36"/>
  <c r="AB116" i="36"/>
  <c r="AA116" i="36"/>
  <c r="Z116" i="36"/>
  <c r="Y116" i="36"/>
  <c r="X116" i="36"/>
  <c r="W116" i="36"/>
  <c r="V116" i="36"/>
  <c r="U116" i="36"/>
  <c r="T116" i="36"/>
  <c r="S116" i="36"/>
  <c r="R116" i="36"/>
  <c r="Q116" i="36"/>
  <c r="P116" i="36"/>
  <c r="O116" i="36"/>
  <c r="N116" i="36"/>
  <c r="M116" i="36"/>
  <c r="L116" i="36"/>
  <c r="K116" i="36"/>
  <c r="J116" i="36"/>
  <c r="I116" i="36"/>
  <c r="H116" i="36"/>
  <c r="G116" i="36"/>
  <c r="F116" i="36"/>
  <c r="E116" i="36"/>
  <c r="D116" i="36"/>
  <c r="C116" i="36"/>
  <c r="B116" i="36"/>
  <c r="A116" i="36"/>
  <c r="AV115" i="36"/>
  <c r="AU115" i="36"/>
  <c r="AT115" i="36"/>
  <c r="AS115" i="36"/>
  <c r="AR115" i="36"/>
  <c r="AQ115" i="36"/>
  <c r="AP115" i="36"/>
  <c r="AO115" i="36"/>
  <c r="AN115" i="36"/>
  <c r="AM115" i="36"/>
  <c r="AL115" i="36"/>
  <c r="AK115" i="36"/>
  <c r="AJ115" i="36"/>
  <c r="AI115" i="36"/>
  <c r="AH115" i="36"/>
  <c r="AG115" i="36"/>
  <c r="AF115" i="36"/>
  <c r="AE115" i="36"/>
  <c r="AD115" i="36"/>
  <c r="AC115" i="36"/>
  <c r="AB115" i="36"/>
  <c r="AA115" i="36"/>
  <c r="Z115" i="36"/>
  <c r="Y115" i="36"/>
  <c r="X115" i="36"/>
  <c r="W115" i="36"/>
  <c r="V115" i="36"/>
  <c r="U115" i="36"/>
  <c r="T115" i="36"/>
  <c r="S115" i="36"/>
  <c r="R115" i="36"/>
  <c r="Q115" i="36"/>
  <c r="P115" i="36"/>
  <c r="O115" i="36"/>
  <c r="N115" i="36"/>
  <c r="M115" i="36"/>
  <c r="L115" i="36"/>
  <c r="K115" i="36"/>
  <c r="J115" i="36"/>
  <c r="I115" i="36"/>
  <c r="H115" i="36"/>
  <c r="G115" i="36"/>
  <c r="F115" i="36"/>
  <c r="E115" i="36"/>
  <c r="D115" i="36"/>
  <c r="C115" i="36"/>
  <c r="B115" i="36"/>
  <c r="A115" i="36"/>
  <c r="AV114" i="36"/>
  <c r="AU114" i="36"/>
  <c r="AT114" i="36"/>
  <c r="AS114" i="36"/>
  <c r="AR114" i="36"/>
  <c r="AQ114" i="36"/>
  <c r="AP114" i="36"/>
  <c r="AO114" i="36"/>
  <c r="AN114" i="36"/>
  <c r="AM114" i="36"/>
  <c r="AL114" i="36"/>
  <c r="AK114" i="36"/>
  <c r="AJ114" i="36"/>
  <c r="AI114" i="36"/>
  <c r="AH114" i="36"/>
  <c r="AG114" i="36"/>
  <c r="AF114" i="36"/>
  <c r="AE114" i="36"/>
  <c r="AD114" i="36"/>
  <c r="AC114" i="36"/>
  <c r="AB114" i="36"/>
  <c r="AA114" i="36"/>
  <c r="Z114" i="36"/>
  <c r="Y114" i="36"/>
  <c r="X114" i="36"/>
  <c r="W114" i="36"/>
  <c r="V114" i="36"/>
  <c r="U114" i="36"/>
  <c r="T114" i="36"/>
  <c r="S114" i="36"/>
  <c r="R114" i="36"/>
  <c r="Q114" i="36"/>
  <c r="P114" i="36"/>
  <c r="O114" i="36"/>
  <c r="N114" i="36"/>
  <c r="M114" i="36"/>
  <c r="L114" i="36"/>
  <c r="K114" i="36"/>
  <c r="J114" i="36"/>
  <c r="I114" i="36"/>
  <c r="H114" i="36"/>
  <c r="G114" i="36"/>
  <c r="F114" i="36"/>
  <c r="E114" i="36"/>
  <c r="D114" i="36"/>
  <c r="C114" i="36"/>
  <c r="B114" i="36"/>
  <c r="A114" i="36"/>
  <c r="AV113" i="36"/>
  <c r="AU113" i="36"/>
  <c r="AT113" i="36"/>
  <c r="AS113" i="36"/>
  <c r="AR113" i="36"/>
  <c r="AQ113" i="36"/>
  <c r="AP113" i="36"/>
  <c r="AO113" i="36"/>
  <c r="AN113" i="36"/>
  <c r="AM113" i="36"/>
  <c r="AL113" i="36"/>
  <c r="AK113" i="36"/>
  <c r="AJ113" i="36"/>
  <c r="AI113" i="36"/>
  <c r="AH113" i="36"/>
  <c r="AG113" i="36"/>
  <c r="AF113" i="36"/>
  <c r="AE113" i="36"/>
  <c r="AD113" i="36"/>
  <c r="AC113" i="36"/>
  <c r="AB113" i="36"/>
  <c r="AA113" i="36"/>
  <c r="Z113" i="36"/>
  <c r="Y113" i="36"/>
  <c r="X113" i="36"/>
  <c r="W113" i="36"/>
  <c r="V113" i="36"/>
  <c r="U113" i="36"/>
  <c r="T113" i="36"/>
  <c r="S113" i="36"/>
  <c r="R113" i="36"/>
  <c r="Q113" i="36"/>
  <c r="P113" i="36"/>
  <c r="O113" i="36"/>
  <c r="N113" i="36"/>
  <c r="M113" i="36"/>
  <c r="L113" i="36"/>
  <c r="K113" i="36"/>
  <c r="J113" i="36"/>
  <c r="I113" i="36"/>
  <c r="H113" i="36"/>
  <c r="G113" i="36"/>
  <c r="F113" i="36"/>
  <c r="E113" i="36"/>
  <c r="D113" i="36"/>
  <c r="C113" i="36"/>
  <c r="B113" i="36"/>
  <c r="A113" i="36"/>
  <c r="AV112" i="36"/>
  <c r="AU112" i="36"/>
  <c r="AT112" i="36"/>
  <c r="AS112" i="36"/>
  <c r="AR112" i="36"/>
  <c r="AQ112" i="36"/>
  <c r="AP112" i="36"/>
  <c r="AO112" i="36"/>
  <c r="AN112" i="36"/>
  <c r="AM112" i="36"/>
  <c r="AL112" i="36"/>
  <c r="AK112" i="36"/>
  <c r="AJ112" i="36"/>
  <c r="AI112" i="36"/>
  <c r="AH112" i="36"/>
  <c r="AG112" i="36"/>
  <c r="AF112" i="36"/>
  <c r="AE112" i="36"/>
  <c r="AD112" i="36"/>
  <c r="AC112" i="36"/>
  <c r="AB112" i="36"/>
  <c r="AA112" i="36"/>
  <c r="Z112" i="36"/>
  <c r="Y112" i="36"/>
  <c r="X112" i="36"/>
  <c r="W112" i="36"/>
  <c r="V112" i="36"/>
  <c r="U112" i="36"/>
  <c r="T112" i="36"/>
  <c r="S112" i="36"/>
  <c r="R112" i="36"/>
  <c r="Q112" i="36"/>
  <c r="P112" i="36"/>
  <c r="O112" i="36"/>
  <c r="N112" i="36"/>
  <c r="M112" i="36"/>
  <c r="L112" i="36"/>
  <c r="K112" i="36"/>
  <c r="J112" i="36"/>
  <c r="I112" i="36"/>
  <c r="H112" i="36"/>
  <c r="G112" i="36"/>
  <c r="F112" i="36"/>
  <c r="E112" i="36"/>
  <c r="D112" i="36"/>
  <c r="C112" i="36"/>
  <c r="B112" i="36"/>
  <c r="A112" i="36"/>
  <c r="AV111" i="36"/>
  <c r="AU111" i="36"/>
  <c r="AT111" i="36"/>
  <c r="AS111" i="36"/>
  <c r="AR111" i="36"/>
  <c r="AQ111" i="36"/>
  <c r="AP111" i="36"/>
  <c r="AO111" i="36"/>
  <c r="AN111" i="36"/>
  <c r="AM111" i="36"/>
  <c r="AL111" i="36"/>
  <c r="AK111" i="36"/>
  <c r="AJ111" i="36"/>
  <c r="AI111" i="36"/>
  <c r="AH111" i="36"/>
  <c r="AG111" i="36"/>
  <c r="AF111" i="36"/>
  <c r="AE111" i="36"/>
  <c r="AD111" i="36"/>
  <c r="AC111" i="36"/>
  <c r="AB111" i="36"/>
  <c r="AA111" i="36"/>
  <c r="Z111" i="36"/>
  <c r="Y111" i="36"/>
  <c r="X111" i="36"/>
  <c r="W111" i="36"/>
  <c r="V111" i="36"/>
  <c r="U111" i="36"/>
  <c r="T111" i="36"/>
  <c r="S111" i="36"/>
  <c r="R111" i="36"/>
  <c r="Q111" i="36"/>
  <c r="P111" i="36"/>
  <c r="O111" i="36"/>
  <c r="N111" i="36"/>
  <c r="M111" i="36"/>
  <c r="L111" i="36"/>
  <c r="K111" i="36"/>
  <c r="J111" i="36"/>
  <c r="I111" i="36"/>
  <c r="H111" i="36"/>
  <c r="G111" i="36"/>
  <c r="F111" i="36"/>
  <c r="E111" i="36"/>
  <c r="D111" i="36"/>
  <c r="C111" i="36"/>
  <c r="B111" i="36"/>
  <c r="A111" i="36"/>
  <c r="AV110" i="36"/>
  <c r="AU110" i="36"/>
  <c r="AT110" i="36"/>
  <c r="AS110" i="36"/>
  <c r="AR110" i="36"/>
  <c r="AQ110" i="36"/>
  <c r="AP110" i="36"/>
  <c r="AO110" i="36"/>
  <c r="AN110" i="36"/>
  <c r="AM110" i="36"/>
  <c r="AL110" i="36"/>
  <c r="AK110" i="36"/>
  <c r="AJ110" i="36"/>
  <c r="AI110" i="36"/>
  <c r="AH110" i="36"/>
  <c r="AG110" i="36"/>
  <c r="AF110" i="36"/>
  <c r="AE110" i="36"/>
  <c r="AD110" i="36"/>
  <c r="AC110" i="36"/>
  <c r="AB110" i="36"/>
  <c r="AA110" i="36"/>
  <c r="Z110" i="36"/>
  <c r="Y110" i="36"/>
  <c r="X110" i="36"/>
  <c r="W110" i="36"/>
  <c r="V110" i="36"/>
  <c r="U110" i="36"/>
  <c r="T110" i="36"/>
  <c r="S110" i="36"/>
  <c r="R110" i="36"/>
  <c r="Q110" i="36"/>
  <c r="P110" i="36"/>
  <c r="O110" i="36"/>
  <c r="N110" i="36"/>
  <c r="M110" i="36"/>
  <c r="L110" i="36"/>
  <c r="K110" i="36"/>
  <c r="J110" i="36"/>
  <c r="I110" i="36"/>
  <c r="H110" i="36"/>
  <c r="G110" i="36"/>
  <c r="F110" i="36"/>
  <c r="E110" i="36"/>
  <c r="D110" i="36"/>
  <c r="C110" i="36"/>
  <c r="B110" i="36"/>
  <c r="A110" i="36"/>
  <c r="AV109" i="36"/>
  <c r="AU109" i="36"/>
  <c r="AT109" i="36"/>
  <c r="AS109" i="36"/>
  <c r="AR109" i="36"/>
  <c r="AQ109" i="36"/>
  <c r="AP109" i="36"/>
  <c r="AO109" i="36"/>
  <c r="AN109" i="36"/>
  <c r="AM109" i="36"/>
  <c r="AL109" i="36"/>
  <c r="AK109" i="36"/>
  <c r="AJ109" i="36"/>
  <c r="AI109" i="36"/>
  <c r="AH109" i="36"/>
  <c r="AG109" i="36"/>
  <c r="AF109" i="36"/>
  <c r="AE109" i="36"/>
  <c r="AD109" i="36"/>
  <c r="AC109" i="36"/>
  <c r="AB109" i="36"/>
  <c r="AA109" i="36"/>
  <c r="Z109" i="36"/>
  <c r="Y109" i="36"/>
  <c r="X109" i="36"/>
  <c r="W109" i="36"/>
  <c r="V109" i="36"/>
  <c r="U109" i="36"/>
  <c r="T109" i="36"/>
  <c r="S109" i="36"/>
  <c r="R109" i="36"/>
  <c r="Q109" i="36"/>
  <c r="P109" i="36"/>
  <c r="O109" i="36"/>
  <c r="N109" i="36"/>
  <c r="M109" i="36"/>
  <c r="L109" i="36"/>
  <c r="K109" i="36"/>
  <c r="J109" i="36"/>
  <c r="I109" i="36"/>
  <c r="H109" i="36"/>
  <c r="G109" i="36"/>
  <c r="F109" i="36"/>
  <c r="E109" i="36"/>
  <c r="D109" i="36"/>
  <c r="C109" i="36"/>
  <c r="B109" i="36"/>
  <c r="A109" i="36"/>
  <c r="AV108" i="36"/>
  <c r="AU108" i="36"/>
  <c r="AT108" i="36"/>
  <c r="AS108" i="36"/>
  <c r="AR108" i="36"/>
  <c r="AQ108" i="36"/>
  <c r="AP108" i="36"/>
  <c r="AO108" i="36"/>
  <c r="AN108" i="36"/>
  <c r="AM108" i="36"/>
  <c r="AL108" i="36"/>
  <c r="AK108" i="36"/>
  <c r="AJ108" i="36"/>
  <c r="AI108" i="36"/>
  <c r="AH108" i="36"/>
  <c r="AG108" i="36"/>
  <c r="AF108" i="36"/>
  <c r="AE108" i="36"/>
  <c r="AD108" i="36"/>
  <c r="AC108" i="36"/>
  <c r="AB108" i="36"/>
  <c r="AA108" i="36"/>
  <c r="Z108" i="36"/>
  <c r="Y108" i="36"/>
  <c r="X108" i="36"/>
  <c r="W108" i="36"/>
  <c r="V108" i="36"/>
  <c r="U108" i="36"/>
  <c r="T108" i="36"/>
  <c r="S108" i="36"/>
  <c r="R108" i="36"/>
  <c r="Q108" i="36"/>
  <c r="P108" i="36"/>
  <c r="O108" i="36"/>
  <c r="N108" i="36"/>
  <c r="M108" i="36"/>
  <c r="L108" i="36"/>
  <c r="K108" i="36"/>
  <c r="J108" i="36"/>
  <c r="I108" i="36"/>
  <c r="H108" i="36"/>
  <c r="G108" i="36"/>
  <c r="F108" i="36"/>
  <c r="E108" i="36"/>
  <c r="D108" i="36"/>
  <c r="C108" i="36"/>
  <c r="B108" i="36"/>
  <c r="A108" i="36"/>
  <c r="AV107" i="36"/>
  <c r="AU107" i="36"/>
  <c r="AT107" i="36"/>
  <c r="AS107" i="36"/>
  <c r="AR107" i="36"/>
  <c r="AQ107" i="36"/>
  <c r="AP107" i="36"/>
  <c r="AO107" i="36"/>
  <c r="AN107" i="36"/>
  <c r="AM107" i="36"/>
  <c r="AL107" i="36"/>
  <c r="AK107" i="36"/>
  <c r="AJ107" i="36"/>
  <c r="AI107" i="36"/>
  <c r="AH107" i="36"/>
  <c r="AG107" i="36"/>
  <c r="AF107" i="36"/>
  <c r="AE107" i="36"/>
  <c r="AD107" i="36"/>
  <c r="AC107" i="36"/>
  <c r="AB107" i="36"/>
  <c r="AA107" i="36"/>
  <c r="Z107" i="36"/>
  <c r="Y107" i="36"/>
  <c r="X107" i="36"/>
  <c r="W107" i="36"/>
  <c r="V107" i="36"/>
  <c r="U107" i="36"/>
  <c r="T107" i="36"/>
  <c r="S107" i="36"/>
  <c r="R107" i="36"/>
  <c r="Q107" i="36"/>
  <c r="P107" i="36"/>
  <c r="O107" i="36"/>
  <c r="N107" i="36"/>
  <c r="M107" i="36"/>
  <c r="L107" i="36"/>
  <c r="K107" i="36"/>
  <c r="J107" i="36"/>
  <c r="I107" i="36"/>
  <c r="H107" i="36"/>
  <c r="G107" i="36"/>
  <c r="F107" i="36"/>
  <c r="E107" i="36"/>
  <c r="D107" i="36"/>
  <c r="C107" i="36"/>
  <c r="B107" i="36"/>
  <c r="A107" i="36"/>
  <c r="AV106" i="36"/>
  <c r="AU106" i="36"/>
  <c r="AT106" i="36"/>
  <c r="AS106" i="36"/>
  <c r="AR106" i="36"/>
  <c r="AQ106" i="36"/>
  <c r="AP106" i="36"/>
  <c r="AO106" i="36"/>
  <c r="AN106" i="36"/>
  <c r="AM106" i="36"/>
  <c r="AL106" i="36"/>
  <c r="AK106" i="36"/>
  <c r="AJ106" i="36"/>
  <c r="AI106" i="36"/>
  <c r="AH106" i="36"/>
  <c r="AG106" i="36"/>
  <c r="AF106" i="36"/>
  <c r="AE106" i="36"/>
  <c r="AD106" i="36"/>
  <c r="AC106" i="36"/>
  <c r="AB106" i="36"/>
  <c r="AA106" i="36"/>
  <c r="Z106" i="36"/>
  <c r="Y106" i="36"/>
  <c r="X106" i="36"/>
  <c r="W106" i="36"/>
  <c r="V106" i="36"/>
  <c r="U106" i="36"/>
  <c r="T106" i="36"/>
  <c r="S106" i="36"/>
  <c r="R106" i="36"/>
  <c r="Q106" i="36"/>
  <c r="P106" i="36"/>
  <c r="O106" i="36"/>
  <c r="N106" i="36"/>
  <c r="M106" i="36"/>
  <c r="L106" i="36"/>
  <c r="K106" i="36"/>
  <c r="J106" i="36"/>
  <c r="I106" i="36"/>
  <c r="H106" i="36"/>
  <c r="G106" i="36"/>
  <c r="F106" i="36"/>
  <c r="E106" i="36"/>
  <c r="D106" i="36"/>
  <c r="C106" i="36"/>
  <c r="B106" i="36"/>
  <c r="A106" i="36"/>
  <c r="AV105" i="36"/>
  <c r="AU105" i="36"/>
  <c r="AT105" i="36"/>
  <c r="AS105" i="36"/>
  <c r="AR105" i="36"/>
  <c r="AQ105" i="36"/>
  <c r="AP105" i="36"/>
  <c r="AO105" i="36"/>
  <c r="AN105" i="36"/>
  <c r="AM105" i="36"/>
  <c r="AL105" i="36"/>
  <c r="AK105" i="36"/>
  <c r="AJ105" i="36"/>
  <c r="AI105" i="36"/>
  <c r="AH105" i="36"/>
  <c r="AG105" i="36"/>
  <c r="AF105" i="36"/>
  <c r="AE105" i="36"/>
  <c r="AD105" i="36"/>
  <c r="AC105" i="36"/>
  <c r="AB105" i="36"/>
  <c r="AA105" i="36"/>
  <c r="Z105" i="36"/>
  <c r="Y105" i="36"/>
  <c r="X105" i="36"/>
  <c r="W105" i="36"/>
  <c r="V105" i="36"/>
  <c r="U105" i="36"/>
  <c r="T105" i="36"/>
  <c r="S105" i="36"/>
  <c r="R105" i="36"/>
  <c r="Q105" i="36"/>
  <c r="P105" i="36"/>
  <c r="O105" i="36"/>
  <c r="N105" i="36"/>
  <c r="M105" i="36"/>
  <c r="L105" i="36"/>
  <c r="K105" i="36"/>
  <c r="J105" i="36"/>
  <c r="I105" i="36"/>
  <c r="H105" i="36"/>
  <c r="G105" i="36"/>
  <c r="F105" i="36"/>
  <c r="E105" i="36"/>
  <c r="D105" i="36"/>
  <c r="C105" i="36"/>
  <c r="B105" i="36"/>
  <c r="A105" i="36"/>
  <c r="AV104" i="36"/>
  <c r="AU104" i="36"/>
  <c r="AT104" i="36"/>
  <c r="AS104" i="36"/>
  <c r="AR104" i="36"/>
  <c r="AQ104" i="36"/>
  <c r="AP104" i="36"/>
  <c r="AO104" i="36"/>
  <c r="AN104" i="36"/>
  <c r="AM104" i="36"/>
  <c r="AL104" i="36"/>
  <c r="AK104" i="36"/>
  <c r="AJ104" i="36"/>
  <c r="AI104" i="36"/>
  <c r="AH104" i="36"/>
  <c r="AG104" i="36"/>
  <c r="AF104" i="36"/>
  <c r="AE104" i="36"/>
  <c r="AD104" i="36"/>
  <c r="AC104" i="36"/>
  <c r="AB104" i="36"/>
  <c r="AA104" i="36"/>
  <c r="Z104" i="36"/>
  <c r="Y104" i="36"/>
  <c r="X104" i="36"/>
  <c r="W104" i="36"/>
  <c r="V104" i="36"/>
  <c r="U104" i="36"/>
  <c r="T104" i="36"/>
  <c r="S104" i="36"/>
  <c r="R104" i="36"/>
  <c r="Q104" i="36"/>
  <c r="P104" i="36"/>
  <c r="O104" i="36"/>
  <c r="N104" i="36"/>
  <c r="M104" i="36"/>
  <c r="L104" i="36"/>
  <c r="K104" i="36"/>
  <c r="J104" i="36"/>
  <c r="I104" i="36"/>
  <c r="H104" i="36"/>
  <c r="G104" i="36"/>
  <c r="F104" i="36"/>
  <c r="E104" i="36"/>
  <c r="D104" i="36"/>
  <c r="C104" i="36"/>
  <c r="B104" i="36"/>
  <c r="A104" i="36"/>
  <c r="AV103" i="36"/>
  <c r="AU103" i="36"/>
  <c r="AT103" i="36"/>
  <c r="AS103" i="36"/>
  <c r="AR103" i="36"/>
  <c r="AQ103" i="36"/>
  <c r="AP103" i="36"/>
  <c r="AO103" i="36"/>
  <c r="AN103" i="36"/>
  <c r="AM103" i="36"/>
  <c r="AL103" i="36"/>
  <c r="AK103" i="36"/>
  <c r="AJ103" i="36"/>
  <c r="AI103" i="36"/>
  <c r="AH103" i="36"/>
  <c r="AG103" i="36"/>
  <c r="AF103" i="36"/>
  <c r="AE103" i="36"/>
  <c r="AD103" i="36"/>
  <c r="AC103" i="36"/>
  <c r="AB103" i="36"/>
  <c r="AA103" i="36"/>
  <c r="Z103" i="36"/>
  <c r="Y103" i="36"/>
  <c r="X103" i="36"/>
  <c r="W103" i="36"/>
  <c r="V103" i="36"/>
  <c r="U103" i="36"/>
  <c r="T103" i="36"/>
  <c r="S103" i="36"/>
  <c r="R103" i="36"/>
  <c r="Q103" i="36"/>
  <c r="P103" i="36"/>
  <c r="O103" i="36"/>
  <c r="N103" i="36"/>
  <c r="M103" i="36"/>
  <c r="L103" i="36"/>
  <c r="K103" i="36"/>
  <c r="J103" i="36"/>
  <c r="I103" i="36"/>
  <c r="H103" i="36"/>
  <c r="G103" i="36"/>
  <c r="F103" i="36"/>
  <c r="E103" i="36"/>
  <c r="D103" i="36"/>
  <c r="C103" i="36"/>
  <c r="B103" i="36"/>
  <c r="A103" i="36"/>
  <c r="AV102" i="36"/>
  <c r="AU102" i="36"/>
  <c r="AT102" i="36"/>
  <c r="AS102" i="36"/>
  <c r="AR102" i="36"/>
  <c r="AQ102" i="36"/>
  <c r="AP102" i="36"/>
  <c r="AO102" i="36"/>
  <c r="AN102" i="36"/>
  <c r="AM102" i="36"/>
  <c r="AL102" i="36"/>
  <c r="AK102" i="36"/>
  <c r="AJ102" i="36"/>
  <c r="AI102" i="36"/>
  <c r="AH102" i="36"/>
  <c r="AG102" i="36"/>
  <c r="AF102" i="36"/>
  <c r="AE102" i="36"/>
  <c r="AD102" i="36"/>
  <c r="AC102" i="36"/>
  <c r="AB102" i="36"/>
  <c r="AA102" i="36"/>
  <c r="Z102" i="36"/>
  <c r="Y102" i="36"/>
  <c r="X102" i="36"/>
  <c r="W102" i="36"/>
  <c r="V102" i="36"/>
  <c r="U102" i="36"/>
  <c r="T102" i="36"/>
  <c r="S102" i="36"/>
  <c r="R102" i="36"/>
  <c r="Q102" i="36"/>
  <c r="P102" i="36"/>
  <c r="O102" i="36"/>
  <c r="N102" i="36"/>
  <c r="M102" i="36"/>
  <c r="L102" i="36"/>
  <c r="K102" i="36"/>
  <c r="J102" i="36"/>
  <c r="I102" i="36"/>
  <c r="H102" i="36"/>
  <c r="G102" i="36"/>
  <c r="F102" i="36"/>
  <c r="E102" i="36"/>
  <c r="D102" i="36"/>
  <c r="C102" i="36"/>
  <c r="B102" i="36"/>
  <c r="A102" i="36"/>
  <c r="AV101" i="36"/>
  <c r="AU101" i="36"/>
  <c r="AT101" i="36"/>
  <c r="AS101" i="36"/>
  <c r="AR101" i="36"/>
  <c r="AQ101" i="36"/>
  <c r="AP101" i="36"/>
  <c r="AO101" i="36"/>
  <c r="AN101" i="36"/>
  <c r="AM101" i="36"/>
  <c r="AL101" i="36"/>
  <c r="AK101" i="36"/>
  <c r="AJ101" i="36"/>
  <c r="AI101" i="36"/>
  <c r="AH101" i="36"/>
  <c r="AG101" i="36"/>
  <c r="AF101" i="36"/>
  <c r="AE101" i="36"/>
  <c r="AD101" i="36"/>
  <c r="AC101" i="36"/>
  <c r="AB101" i="36"/>
  <c r="AA101" i="36"/>
  <c r="Z101" i="36"/>
  <c r="Y101" i="36"/>
  <c r="X101" i="36"/>
  <c r="W101" i="36"/>
  <c r="V101" i="36"/>
  <c r="U101" i="36"/>
  <c r="T101" i="36"/>
  <c r="S101" i="36"/>
  <c r="R101" i="36"/>
  <c r="Q101" i="36"/>
  <c r="P101" i="36"/>
  <c r="O101" i="36"/>
  <c r="N101" i="36"/>
  <c r="M101" i="36"/>
  <c r="L101" i="36"/>
  <c r="K101" i="36"/>
  <c r="J101" i="36"/>
  <c r="I101" i="36"/>
  <c r="H101" i="36"/>
  <c r="G101" i="36"/>
  <c r="F101" i="36"/>
  <c r="E101" i="36"/>
  <c r="D101" i="36"/>
  <c r="C101" i="36"/>
  <c r="B101" i="36"/>
  <c r="A101" i="36"/>
  <c r="AV100" i="36"/>
  <c r="AU100" i="36"/>
  <c r="AT100" i="36"/>
  <c r="AS100" i="36"/>
  <c r="AR100" i="36"/>
  <c r="AQ100" i="36"/>
  <c r="AP100" i="36"/>
  <c r="AO100" i="36"/>
  <c r="AN100" i="36"/>
  <c r="AM100" i="36"/>
  <c r="AL100" i="36"/>
  <c r="AK100" i="36"/>
  <c r="AJ100" i="36"/>
  <c r="AI100" i="36"/>
  <c r="AH100" i="36"/>
  <c r="AG100" i="36"/>
  <c r="AF100" i="36"/>
  <c r="AE100" i="36"/>
  <c r="AD100" i="36"/>
  <c r="AC100" i="36"/>
  <c r="AB100" i="36"/>
  <c r="AA100" i="36"/>
  <c r="Z100" i="36"/>
  <c r="Y100" i="36"/>
  <c r="X100" i="36"/>
  <c r="W100" i="36"/>
  <c r="V100" i="36"/>
  <c r="U100" i="36"/>
  <c r="T100" i="36"/>
  <c r="S100" i="36"/>
  <c r="R100" i="36"/>
  <c r="Q100" i="36"/>
  <c r="P100" i="36"/>
  <c r="O100" i="36"/>
  <c r="N100" i="36"/>
  <c r="M100" i="36"/>
  <c r="L100" i="36"/>
  <c r="K100" i="36"/>
  <c r="J100" i="36"/>
  <c r="I100" i="36"/>
  <c r="H100" i="36"/>
  <c r="G100" i="36"/>
  <c r="F100" i="36"/>
  <c r="E100" i="36"/>
  <c r="D100" i="36"/>
  <c r="C100" i="36"/>
  <c r="B100" i="36"/>
  <c r="A100" i="36"/>
  <c r="AV99" i="36"/>
  <c r="AU99" i="36"/>
  <c r="AT99" i="36"/>
  <c r="AS99" i="36"/>
  <c r="AR99" i="36"/>
  <c r="AQ99" i="36"/>
  <c r="AP99" i="36"/>
  <c r="AO99" i="36"/>
  <c r="AN99" i="36"/>
  <c r="AM99" i="36"/>
  <c r="AL99" i="36"/>
  <c r="AK99" i="36"/>
  <c r="AJ99" i="36"/>
  <c r="AI99" i="36"/>
  <c r="AH99" i="36"/>
  <c r="AG99" i="36"/>
  <c r="AF99" i="36"/>
  <c r="AE99" i="36"/>
  <c r="AD99" i="36"/>
  <c r="AC99" i="36"/>
  <c r="AB99" i="36"/>
  <c r="AA99" i="36"/>
  <c r="Z99" i="36"/>
  <c r="Y99" i="36"/>
  <c r="X99" i="36"/>
  <c r="W99" i="36"/>
  <c r="V99" i="36"/>
  <c r="U99" i="36"/>
  <c r="T99" i="36"/>
  <c r="S99" i="36"/>
  <c r="R99" i="36"/>
  <c r="Q99" i="36"/>
  <c r="P99" i="36"/>
  <c r="O99" i="36"/>
  <c r="N99" i="36"/>
  <c r="M99" i="36"/>
  <c r="L99" i="36"/>
  <c r="K99" i="36"/>
  <c r="J99" i="36"/>
  <c r="I99" i="36"/>
  <c r="H99" i="36"/>
  <c r="G99" i="36"/>
  <c r="F99" i="36"/>
  <c r="E99" i="36"/>
  <c r="D99" i="36"/>
  <c r="C99" i="36"/>
  <c r="B99" i="36"/>
  <c r="A99" i="36"/>
  <c r="AV98" i="36"/>
  <c r="AU98" i="36"/>
  <c r="AT98" i="36"/>
  <c r="AS98" i="36"/>
  <c r="AR98" i="36"/>
  <c r="AQ98" i="36"/>
  <c r="AP98" i="36"/>
  <c r="AO98" i="36"/>
  <c r="AN98" i="36"/>
  <c r="AM98" i="36"/>
  <c r="AL98" i="36"/>
  <c r="AK98" i="36"/>
  <c r="AJ98" i="36"/>
  <c r="AI98" i="36"/>
  <c r="AH98" i="36"/>
  <c r="AG98" i="36"/>
  <c r="AF98" i="36"/>
  <c r="AE98" i="36"/>
  <c r="AD98" i="36"/>
  <c r="AC98" i="36"/>
  <c r="AB98" i="36"/>
  <c r="AA98" i="36"/>
  <c r="Z98" i="36"/>
  <c r="Y98" i="36"/>
  <c r="X98" i="36"/>
  <c r="W98" i="36"/>
  <c r="V98" i="36"/>
  <c r="U98" i="36"/>
  <c r="T98" i="36"/>
  <c r="S98" i="36"/>
  <c r="R98" i="36"/>
  <c r="Q98" i="36"/>
  <c r="P98" i="36"/>
  <c r="O98" i="36"/>
  <c r="N98" i="36"/>
  <c r="M98" i="36"/>
  <c r="L98" i="36"/>
  <c r="K98" i="36"/>
  <c r="J98" i="36"/>
  <c r="I98" i="36"/>
  <c r="H98" i="36"/>
  <c r="G98" i="36"/>
  <c r="F98" i="36"/>
  <c r="E98" i="36"/>
  <c r="D98" i="36"/>
  <c r="C98" i="36"/>
  <c r="B98" i="36"/>
  <c r="A98" i="36"/>
  <c r="AV97" i="36"/>
  <c r="AU97" i="36"/>
  <c r="AT97" i="36"/>
  <c r="AS97" i="36"/>
  <c r="AR97" i="36"/>
  <c r="AQ97" i="36"/>
  <c r="AP97" i="36"/>
  <c r="AO97" i="36"/>
  <c r="AN97" i="36"/>
  <c r="AM97" i="36"/>
  <c r="AL97" i="36"/>
  <c r="AK97" i="36"/>
  <c r="AJ97" i="36"/>
  <c r="AI97" i="36"/>
  <c r="AH97" i="36"/>
  <c r="AG97" i="36"/>
  <c r="AF97" i="36"/>
  <c r="AE97" i="36"/>
  <c r="AD97" i="36"/>
  <c r="AC97" i="36"/>
  <c r="AB97" i="36"/>
  <c r="AA97" i="36"/>
  <c r="Z97" i="36"/>
  <c r="Y97" i="36"/>
  <c r="X97" i="36"/>
  <c r="W97" i="36"/>
  <c r="V97" i="36"/>
  <c r="U97" i="36"/>
  <c r="T97" i="36"/>
  <c r="S97" i="36"/>
  <c r="R97" i="36"/>
  <c r="Q97" i="36"/>
  <c r="P97" i="36"/>
  <c r="O97" i="36"/>
  <c r="N97" i="36"/>
  <c r="M97" i="36"/>
  <c r="L97" i="36"/>
  <c r="K97" i="36"/>
  <c r="J97" i="36"/>
  <c r="I97" i="36"/>
  <c r="H97" i="36"/>
  <c r="G97" i="36"/>
  <c r="F97" i="36"/>
  <c r="E97" i="36"/>
  <c r="D97" i="36"/>
  <c r="C97" i="36"/>
  <c r="B97" i="36"/>
  <c r="A97" i="36"/>
  <c r="AV96" i="36"/>
  <c r="AU96" i="36"/>
  <c r="AT96" i="36"/>
  <c r="AS96" i="36"/>
  <c r="AR96" i="36"/>
  <c r="AQ96" i="36"/>
  <c r="AP96" i="36"/>
  <c r="AO96" i="36"/>
  <c r="AN96" i="36"/>
  <c r="AM96" i="36"/>
  <c r="AL96" i="36"/>
  <c r="AK96" i="36"/>
  <c r="AJ96" i="36"/>
  <c r="AI96" i="36"/>
  <c r="AH96" i="36"/>
  <c r="AG96" i="36"/>
  <c r="AF96" i="36"/>
  <c r="AE96" i="36"/>
  <c r="AD96" i="36"/>
  <c r="AC96" i="36"/>
  <c r="AB96" i="36"/>
  <c r="AA96" i="36"/>
  <c r="Z96" i="36"/>
  <c r="Y96" i="36"/>
  <c r="X96" i="36"/>
  <c r="W96" i="36"/>
  <c r="V96" i="36"/>
  <c r="U96" i="36"/>
  <c r="T96" i="36"/>
  <c r="S96" i="36"/>
  <c r="R96" i="36"/>
  <c r="Q96" i="36"/>
  <c r="P96" i="36"/>
  <c r="O96" i="36"/>
  <c r="N96" i="36"/>
  <c r="M96" i="36"/>
  <c r="L96" i="36"/>
  <c r="K96" i="36"/>
  <c r="J96" i="36"/>
  <c r="I96" i="36"/>
  <c r="H96" i="36"/>
  <c r="G96" i="36"/>
  <c r="F96" i="36"/>
  <c r="E96" i="36"/>
  <c r="D96" i="36"/>
  <c r="C96" i="36"/>
  <c r="B96" i="36"/>
  <c r="A96" i="36"/>
  <c r="AV95" i="36"/>
  <c r="AU95" i="36"/>
  <c r="AT95" i="36"/>
  <c r="AS95" i="36"/>
  <c r="AR95" i="36"/>
  <c r="AQ95" i="36"/>
  <c r="AP95" i="36"/>
  <c r="AO95" i="36"/>
  <c r="AN95" i="36"/>
  <c r="AM95" i="36"/>
  <c r="AL95" i="36"/>
  <c r="AK95" i="36"/>
  <c r="AJ95" i="36"/>
  <c r="AI95" i="36"/>
  <c r="AH95" i="36"/>
  <c r="AG95" i="36"/>
  <c r="AF95" i="36"/>
  <c r="AE95" i="36"/>
  <c r="AD95" i="36"/>
  <c r="AC95" i="36"/>
  <c r="AB95" i="36"/>
  <c r="AA95" i="36"/>
  <c r="Z95" i="36"/>
  <c r="Y95" i="36"/>
  <c r="X95" i="36"/>
  <c r="W95" i="36"/>
  <c r="V95" i="36"/>
  <c r="U95" i="36"/>
  <c r="T95" i="36"/>
  <c r="S95" i="36"/>
  <c r="R95" i="36"/>
  <c r="Q95" i="36"/>
  <c r="P95" i="36"/>
  <c r="O95" i="36"/>
  <c r="N95" i="36"/>
  <c r="M95" i="36"/>
  <c r="L95" i="36"/>
  <c r="K95" i="36"/>
  <c r="J95" i="36"/>
  <c r="I95" i="36"/>
  <c r="H95" i="36"/>
  <c r="G95" i="36"/>
  <c r="F95" i="36"/>
  <c r="E95" i="36"/>
  <c r="D95" i="36"/>
  <c r="C95" i="36"/>
  <c r="B95" i="36"/>
  <c r="A95" i="36"/>
  <c r="AV94" i="36"/>
  <c r="AU94" i="36"/>
  <c r="AT94" i="36"/>
  <c r="AS94" i="36"/>
  <c r="AR94" i="36"/>
  <c r="AQ94" i="36"/>
  <c r="AP94" i="36"/>
  <c r="AO94" i="36"/>
  <c r="AN94" i="36"/>
  <c r="AM94" i="36"/>
  <c r="AL94" i="36"/>
  <c r="AK94" i="36"/>
  <c r="AJ94" i="36"/>
  <c r="AI94" i="36"/>
  <c r="AH94" i="36"/>
  <c r="AG94" i="36"/>
  <c r="AF94" i="36"/>
  <c r="AE94" i="36"/>
  <c r="AD94" i="36"/>
  <c r="AC94" i="36"/>
  <c r="AB94" i="36"/>
  <c r="AA94" i="36"/>
  <c r="Z94" i="36"/>
  <c r="Y94" i="36"/>
  <c r="X94" i="36"/>
  <c r="W94" i="36"/>
  <c r="V94" i="36"/>
  <c r="U94" i="36"/>
  <c r="T94" i="36"/>
  <c r="S94" i="36"/>
  <c r="R94" i="36"/>
  <c r="Q94" i="36"/>
  <c r="P94" i="36"/>
  <c r="O94" i="36"/>
  <c r="N94" i="36"/>
  <c r="M94" i="36"/>
  <c r="L94" i="36"/>
  <c r="K94" i="36"/>
  <c r="J94" i="36"/>
  <c r="I94" i="36"/>
  <c r="H94" i="36"/>
  <c r="G94" i="36"/>
  <c r="F94" i="36"/>
  <c r="E94" i="36"/>
  <c r="D94" i="36"/>
  <c r="C94" i="36"/>
  <c r="B94" i="36"/>
  <c r="A94" i="36"/>
  <c r="AV93" i="36"/>
  <c r="AU93" i="36"/>
  <c r="AT93" i="36"/>
  <c r="AS93" i="36"/>
  <c r="AR93" i="36"/>
  <c r="AQ93" i="36"/>
  <c r="AP93" i="36"/>
  <c r="AO93" i="36"/>
  <c r="AN93" i="36"/>
  <c r="AM93" i="36"/>
  <c r="AL93" i="36"/>
  <c r="AK93" i="36"/>
  <c r="AJ93" i="36"/>
  <c r="AI93" i="36"/>
  <c r="AH93" i="36"/>
  <c r="AG93" i="36"/>
  <c r="AF93" i="36"/>
  <c r="AE93" i="36"/>
  <c r="AD93" i="36"/>
  <c r="AC93" i="36"/>
  <c r="AB93" i="36"/>
  <c r="AA93" i="36"/>
  <c r="Z93" i="36"/>
  <c r="Y93" i="36"/>
  <c r="X93" i="36"/>
  <c r="W93" i="36"/>
  <c r="V93" i="36"/>
  <c r="U93" i="36"/>
  <c r="T93" i="36"/>
  <c r="S93" i="36"/>
  <c r="R93" i="36"/>
  <c r="Q93" i="36"/>
  <c r="P93" i="36"/>
  <c r="O93" i="36"/>
  <c r="N93" i="36"/>
  <c r="M93" i="36"/>
  <c r="L93" i="36"/>
  <c r="K93" i="36"/>
  <c r="J93" i="36"/>
  <c r="I93" i="36"/>
  <c r="H93" i="36"/>
  <c r="G93" i="36"/>
  <c r="F93" i="36"/>
  <c r="E93" i="36"/>
  <c r="D93" i="36"/>
  <c r="C93" i="36"/>
  <c r="B93" i="36"/>
  <c r="A93" i="36"/>
  <c r="AV92" i="36"/>
  <c r="AU92" i="36"/>
  <c r="AT92" i="36"/>
  <c r="AS92" i="36"/>
  <c r="AR92" i="36"/>
  <c r="AQ92" i="36"/>
  <c r="AP92" i="36"/>
  <c r="AO92" i="36"/>
  <c r="AN92" i="36"/>
  <c r="AM92" i="36"/>
  <c r="AL92" i="36"/>
  <c r="AK92" i="36"/>
  <c r="AJ92" i="36"/>
  <c r="AI92" i="36"/>
  <c r="AH92" i="36"/>
  <c r="AG92" i="36"/>
  <c r="AF92" i="36"/>
  <c r="AE92" i="36"/>
  <c r="AD92" i="36"/>
  <c r="AC92" i="36"/>
  <c r="AB92" i="36"/>
  <c r="AA92" i="36"/>
  <c r="Z92" i="36"/>
  <c r="Y92" i="36"/>
  <c r="X92" i="36"/>
  <c r="W92" i="36"/>
  <c r="V92" i="36"/>
  <c r="U92" i="36"/>
  <c r="T92" i="36"/>
  <c r="S92" i="36"/>
  <c r="R92" i="36"/>
  <c r="Q92" i="36"/>
  <c r="P92" i="36"/>
  <c r="O92" i="36"/>
  <c r="N92" i="36"/>
  <c r="M92" i="36"/>
  <c r="L92" i="36"/>
  <c r="K92" i="36"/>
  <c r="J92" i="36"/>
  <c r="I92" i="36"/>
  <c r="H92" i="36"/>
  <c r="G92" i="36"/>
  <c r="F92" i="36"/>
  <c r="E92" i="36"/>
  <c r="D92" i="36"/>
  <c r="C92" i="36"/>
  <c r="B92" i="36"/>
  <c r="A92" i="36"/>
  <c r="AV91" i="36"/>
  <c r="AU91" i="36"/>
  <c r="AT91" i="36"/>
  <c r="AS91" i="36"/>
  <c r="AR91" i="36"/>
  <c r="AQ91" i="36"/>
  <c r="AP91" i="36"/>
  <c r="AO91" i="36"/>
  <c r="AN91" i="36"/>
  <c r="AM91" i="36"/>
  <c r="AL91" i="36"/>
  <c r="AK91" i="36"/>
  <c r="AJ91" i="36"/>
  <c r="AI91" i="36"/>
  <c r="AH91" i="36"/>
  <c r="AG91" i="36"/>
  <c r="AF91" i="36"/>
  <c r="AE91" i="36"/>
  <c r="AD91" i="36"/>
  <c r="AC91" i="36"/>
  <c r="AB91" i="36"/>
  <c r="AA91" i="36"/>
  <c r="Z91" i="36"/>
  <c r="Y91" i="36"/>
  <c r="X91" i="36"/>
  <c r="W91" i="36"/>
  <c r="V91" i="36"/>
  <c r="U91" i="36"/>
  <c r="T91" i="36"/>
  <c r="S91" i="36"/>
  <c r="R91" i="36"/>
  <c r="Q91" i="36"/>
  <c r="P91" i="36"/>
  <c r="O91" i="36"/>
  <c r="N91" i="36"/>
  <c r="M91" i="36"/>
  <c r="L91" i="36"/>
  <c r="K91" i="36"/>
  <c r="J91" i="36"/>
  <c r="I91" i="36"/>
  <c r="H91" i="36"/>
  <c r="G91" i="36"/>
  <c r="F91" i="36"/>
  <c r="E91" i="36"/>
  <c r="D91" i="36"/>
  <c r="C91" i="36"/>
  <c r="B91" i="36"/>
  <c r="A91" i="36"/>
  <c r="AV90" i="36"/>
  <c r="AU90" i="36"/>
  <c r="AT90" i="36"/>
  <c r="AS90" i="36"/>
  <c r="AR90" i="36"/>
  <c r="AQ90" i="36"/>
  <c r="AP90" i="36"/>
  <c r="AO90" i="36"/>
  <c r="AN90" i="36"/>
  <c r="AM90" i="36"/>
  <c r="AL90" i="36"/>
  <c r="AK90" i="36"/>
  <c r="AJ90" i="36"/>
  <c r="AI90" i="36"/>
  <c r="AH90" i="36"/>
  <c r="AG90" i="36"/>
  <c r="AF90" i="36"/>
  <c r="AE90" i="36"/>
  <c r="AD90" i="36"/>
  <c r="AC90" i="36"/>
  <c r="AB90" i="36"/>
  <c r="AA90" i="36"/>
  <c r="Z90" i="36"/>
  <c r="Y90" i="36"/>
  <c r="X90" i="36"/>
  <c r="W90" i="36"/>
  <c r="V90" i="36"/>
  <c r="U90" i="36"/>
  <c r="T90" i="36"/>
  <c r="S90" i="36"/>
  <c r="R90" i="36"/>
  <c r="Q90" i="36"/>
  <c r="P90" i="36"/>
  <c r="O90" i="36"/>
  <c r="N90" i="36"/>
  <c r="M90" i="36"/>
  <c r="L90" i="36"/>
  <c r="K90" i="36"/>
  <c r="J90" i="36"/>
  <c r="I90" i="36"/>
  <c r="H90" i="36"/>
  <c r="G90" i="36"/>
  <c r="F90" i="36"/>
  <c r="E90" i="36"/>
  <c r="D90" i="36"/>
  <c r="C90" i="36"/>
  <c r="B90" i="36"/>
  <c r="A90" i="36"/>
  <c r="AV89" i="36"/>
  <c r="AU89" i="36"/>
  <c r="AT89" i="36"/>
  <c r="AS89" i="36"/>
  <c r="AR89" i="36"/>
  <c r="AQ89" i="36"/>
  <c r="AP89" i="36"/>
  <c r="AO89" i="36"/>
  <c r="AN89" i="36"/>
  <c r="AM89" i="36"/>
  <c r="AL89" i="36"/>
  <c r="AK89" i="36"/>
  <c r="AJ89" i="36"/>
  <c r="AI89" i="36"/>
  <c r="AH89" i="36"/>
  <c r="AG89" i="36"/>
  <c r="AF89" i="36"/>
  <c r="AE89" i="36"/>
  <c r="AD89" i="36"/>
  <c r="AC89" i="36"/>
  <c r="AB89" i="36"/>
  <c r="AA89" i="36"/>
  <c r="Z89" i="36"/>
  <c r="Y89" i="36"/>
  <c r="X89" i="36"/>
  <c r="W89" i="36"/>
  <c r="V89" i="36"/>
  <c r="U89" i="36"/>
  <c r="T89" i="36"/>
  <c r="S89" i="36"/>
  <c r="R89" i="36"/>
  <c r="Q89" i="36"/>
  <c r="P89" i="36"/>
  <c r="O89" i="36"/>
  <c r="N89" i="36"/>
  <c r="M89" i="36"/>
  <c r="L89" i="36"/>
  <c r="K89" i="36"/>
  <c r="J89" i="36"/>
  <c r="I89" i="36"/>
  <c r="H89" i="36"/>
  <c r="G89" i="36"/>
  <c r="F89" i="36"/>
  <c r="E89" i="36"/>
  <c r="D89" i="36"/>
  <c r="C89" i="36"/>
  <c r="B89" i="36"/>
  <c r="A89" i="36"/>
  <c r="AV88" i="36"/>
  <c r="AU88" i="36"/>
  <c r="AT88" i="36"/>
  <c r="AS88" i="36"/>
  <c r="AR88" i="36"/>
  <c r="AQ88" i="36"/>
  <c r="AP88" i="36"/>
  <c r="AO88" i="36"/>
  <c r="AN88" i="36"/>
  <c r="AM88" i="36"/>
  <c r="AL88" i="36"/>
  <c r="AK88" i="36"/>
  <c r="AJ88" i="36"/>
  <c r="AI88" i="36"/>
  <c r="AH88" i="36"/>
  <c r="AG88" i="36"/>
  <c r="AF88" i="36"/>
  <c r="AE88" i="36"/>
  <c r="AD88" i="36"/>
  <c r="AC88" i="36"/>
  <c r="AB88" i="36"/>
  <c r="AA88" i="36"/>
  <c r="Z88" i="36"/>
  <c r="Y88" i="36"/>
  <c r="X88" i="36"/>
  <c r="W88" i="36"/>
  <c r="V88" i="36"/>
  <c r="U88" i="36"/>
  <c r="T88" i="36"/>
  <c r="S88" i="36"/>
  <c r="R88" i="36"/>
  <c r="Q88" i="36"/>
  <c r="P88" i="36"/>
  <c r="O88" i="36"/>
  <c r="N88" i="36"/>
  <c r="M88" i="36"/>
  <c r="L88" i="36"/>
  <c r="K88" i="36"/>
  <c r="J88" i="36"/>
  <c r="I88" i="36"/>
  <c r="H88" i="36"/>
  <c r="G88" i="36"/>
  <c r="F88" i="36"/>
  <c r="E88" i="36"/>
  <c r="D88" i="36"/>
  <c r="C88" i="36"/>
  <c r="B88" i="36"/>
  <c r="A88" i="36"/>
  <c r="AV87" i="36"/>
  <c r="AU87" i="36"/>
  <c r="AT87" i="36"/>
  <c r="AS87" i="36"/>
  <c r="AR87" i="36"/>
  <c r="AQ87" i="36"/>
  <c r="AP87" i="36"/>
  <c r="AO87" i="36"/>
  <c r="AN87" i="36"/>
  <c r="AM87" i="36"/>
  <c r="AL87" i="36"/>
  <c r="AK87" i="36"/>
  <c r="AJ87" i="36"/>
  <c r="AI87" i="36"/>
  <c r="AH87" i="36"/>
  <c r="AG87" i="36"/>
  <c r="AF87" i="36"/>
  <c r="AE87" i="36"/>
  <c r="AD87" i="36"/>
  <c r="AC87" i="36"/>
  <c r="AB87" i="36"/>
  <c r="AA87" i="36"/>
  <c r="Z87" i="36"/>
  <c r="Y87" i="36"/>
  <c r="X87" i="36"/>
  <c r="W87" i="36"/>
  <c r="V87" i="36"/>
  <c r="U87" i="36"/>
  <c r="T87" i="36"/>
  <c r="S87" i="36"/>
  <c r="R87" i="36"/>
  <c r="Q87" i="36"/>
  <c r="P87" i="36"/>
  <c r="O87" i="36"/>
  <c r="N87" i="36"/>
  <c r="M87" i="36"/>
  <c r="L87" i="36"/>
  <c r="K87" i="36"/>
  <c r="J87" i="36"/>
  <c r="I87" i="36"/>
  <c r="H87" i="36"/>
  <c r="G87" i="36"/>
  <c r="F87" i="36"/>
  <c r="E87" i="36"/>
  <c r="D87" i="36"/>
  <c r="C87" i="36"/>
  <c r="B87" i="36"/>
  <c r="A87" i="36"/>
  <c r="AV86" i="36"/>
  <c r="AU86" i="36"/>
  <c r="AT86" i="36"/>
  <c r="AS86" i="36"/>
  <c r="AR86" i="36"/>
  <c r="AQ86" i="36"/>
  <c r="AP86" i="36"/>
  <c r="AO86" i="36"/>
  <c r="AN86" i="36"/>
  <c r="AM86" i="36"/>
  <c r="AL86" i="36"/>
  <c r="AK86" i="36"/>
  <c r="AJ86" i="36"/>
  <c r="AI86" i="36"/>
  <c r="AH86" i="36"/>
  <c r="AG86" i="36"/>
  <c r="AF86" i="36"/>
  <c r="AE86" i="36"/>
  <c r="AD86" i="36"/>
  <c r="AC86" i="36"/>
  <c r="AB86" i="36"/>
  <c r="AA86" i="36"/>
  <c r="Z86" i="36"/>
  <c r="Y86" i="36"/>
  <c r="X86" i="36"/>
  <c r="W86" i="36"/>
  <c r="V86" i="36"/>
  <c r="U86" i="36"/>
  <c r="T86" i="36"/>
  <c r="S86" i="36"/>
  <c r="R86" i="36"/>
  <c r="Q86" i="36"/>
  <c r="P86" i="36"/>
  <c r="O86" i="36"/>
  <c r="N86" i="36"/>
  <c r="M86" i="36"/>
  <c r="L86" i="36"/>
  <c r="K86" i="36"/>
  <c r="J86" i="36"/>
  <c r="I86" i="36"/>
  <c r="H86" i="36"/>
  <c r="G86" i="36"/>
  <c r="F86" i="36"/>
  <c r="E86" i="36"/>
  <c r="D86" i="36"/>
  <c r="C86" i="36"/>
  <c r="B86" i="36"/>
  <c r="A86" i="36"/>
  <c r="AV85" i="36"/>
  <c r="AU85" i="36"/>
  <c r="AT85" i="36"/>
  <c r="AS85" i="36"/>
  <c r="AR85" i="36"/>
  <c r="AQ85" i="36"/>
  <c r="AP85" i="36"/>
  <c r="AO85" i="36"/>
  <c r="AN85" i="36"/>
  <c r="AM85" i="36"/>
  <c r="AL85" i="36"/>
  <c r="AK85" i="36"/>
  <c r="AJ85" i="36"/>
  <c r="AI85" i="36"/>
  <c r="AH85" i="36"/>
  <c r="AG85" i="36"/>
  <c r="AF85" i="36"/>
  <c r="AE85" i="36"/>
  <c r="AD85" i="36"/>
  <c r="AC85" i="36"/>
  <c r="AB85" i="36"/>
  <c r="AA85" i="36"/>
  <c r="Z85" i="36"/>
  <c r="Y85" i="36"/>
  <c r="X85" i="36"/>
  <c r="W85" i="36"/>
  <c r="V85" i="36"/>
  <c r="U85" i="36"/>
  <c r="T85" i="36"/>
  <c r="S85" i="36"/>
  <c r="R85" i="36"/>
  <c r="Q85" i="36"/>
  <c r="P85" i="36"/>
  <c r="O85" i="36"/>
  <c r="N85" i="36"/>
  <c r="M85" i="36"/>
  <c r="L85" i="36"/>
  <c r="K85" i="36"/>
  <c r="J85" i="36"/>
  <c r="I85" i="36"/>
  <c r="H85" i="36"/>
  <c r="G85" i="36"/>
  <c r="F85" i="36"/>
  <c r="E85" i="36"/>
  <c r="D85" i="36"/>
  <c r="C85" i="36"/>
  <c r="B85" i="36"/>
  <c r="A85" i="36"/>
  <c r="AV84" i="36"/>
  <c r="AU84" i="36"/>
  <c r="AT84" i="36"/>
  <c r="AS84" i="36"/>
  <c r="AR84" i="36"/>
  <c r="AQ84" i="36"/>
  <c r="AP84" i="36"/>
  <c r="AO84" i="36"/>
  <c r="AN84" i="36"/>
  <c r="AM84" i="36"/>
  <c r="AL84" i="36"/>
  <c r="AK84" i="36"/>
  <c r="AJ84" i="36"/>
  <c r="AI84" i="36"/>
  <c r="AH84" i="36"/>
  <c r="AG84" i="36"/>
  <c r="AF84" i="36"/>
  <c r="AE84" i="36"/>
  <c r="AD84" i="36"/>
  <c r="AC84" i="36"/>
  <c r="AB84" i="36"/>
  <c r="AA84" i="36"/>
  <c r="Z84" i="36"/>
  <c r="Y84" i="36"/>
  <c r="X84" i="36"/>
  <c r="W84" i="36"/>
  <c r="V84" i="36"/>
  <c r="U84" i="36"/>
  <c r="T84" i="36"/>
  <c r="S84" i="36"/>
  <c r="R84" i="36"/>
  <c r="Q84" i="36"/>
  <c r="P84" i="36"/>
  <c r="O84" i="36"/>
  <c r="N84" i="36"/>
  <c r="M84" i="36"/>
  <c r="L84" i="36"/>
  <c r="K84" i="36"/>
  <c r="J84" i="36"/>
  <c r="I84" i="36"/>
  <c r="H84" i="36"/>
  <c r="G84" i="36"/>
  <c r="F84" i="36"/>
  <c r="E84" i="36"/>
  <c r="D84" i="36"/>
  <c r="C84" i="36"/>
  <c r="B84" i="36"/>
  <c r="A84" i="36"/>
  <c r="AV83" i="36"/>
  <c r="AU83" i="36"/>
  <c r="AT83" i="36"/>
  <c r="AS83" i="36"/>
  <c r="AR83" i="36"/>
  <c r="AQ83" i="36"/>
  <c r="AP83" i="36"/>
  <c r="AO83" i="36"/>
  <c r="AN83" i="36"/>
  <c r="AM83" i="36"/>
  <c r="AL83" i="36"/>
  <c r="AK83" i="36"/>
  <c r="AJ83" i="36"/>
  <c r="AI83" i="36"/>
  <c r="AH83" i="36"/>
  <c r="AG83" i="36"/>
  <c r="AF83" i="36"/>
  <c r="AE83" i="36"/>
  <c r="AD83" i="36"/>
  <c r="AC83" i="36"/>
  <c r="AB83" i="36"/>
  <c r="AA83" i="36"/>
  <c r="Z83" i="36"/>
  <c r="Y83" i="36"/>
  <c r="X83" i="36"/>
  <c r="W83" i="36"/>
  <c r="V83" i="36"/>
  <c r="U83" i="36"/>
  <c r="T83" i="36"/>
  <c r="S83" i="36"/>
  <c r="R83" i="36"/>
  <c r="Q83" i="36"/>
  <c r="P83" i="36"/>
  <c r="O83" i="36"/>
  <c r="N83" i="36"/>
  <c r="M83" i="36"/>
  <c r="L83" i="36"/>
  <c r="K83" i="36"/>
  <c r="J83" i="36"/>
  <c r="I83" i="36"/>
  <c r="H83" i="36"/>
  <c r="G83" i="36"/>
  <c r="F83" i="36"/>
  <c r="E83" i="36"/>
  <c r="D83" i="36"/>
  <c r="C83" i="36"/>
  <c r="B83" i="36"/>
  <c r="A83" i="36"/>
  <c r="AV82" i="36"/>
  <c r="AU82" i="36"/>
  <c r="AT82" i="36"/>
  <c r="AS82" i="36"/>
  <c r="AR82" i="36"/>
  <c r="AQ82" i="36"/>
  <c r="AP82" i="36"/>
  <c r="AO82" i="36"/>
  <c r="N134" i="36" s="1"/>
  <c r="AN82" i="36"/>
  <c r="AM82" i="36"/>
  <c r="AL82" i="36"/>
  <c r="M134" i="36" s="1"/>
  <c r="AK82" i="36"/>
  <c r="AJ82" i="36"/>
  <c r="L134" i="36" s="1"/>
  <c r="AI82" i="36"/>
  <c r="K134" i="36" s="1"/>
  <c r="AH82" i="36"/>
  <c r="AG82" i="36"/>
  <c r="AF82" i="36"/>
  <c r="AE82" i="36"/>
  <c r="AD82" i="36"/>
  <c r="AC82" i="36"/>
  <c r="AB82" i="36"/>
  <c r="AA82" i="36"/>
  <c r="Z82" i="36"/>
  <c r="J134" i="36" s="1"/>
  <c r="Y82" i="36"/>
  <c r="X82" i="36"/>
  <c r="W82" i="36"/>
  <c r="V82" i="36"/>
  <c r="U82" i="36"/>
  <c r="T82" i="36"/>
  <c r="S82" i="36"/>
  <c r="R82" i="36"/>
  <c r="Q82" i="36"/>
  <c r="P82" i="36"/>
  <c r="O82" i="36"/>
  <c r="N82" i="36"/>
  <c r="M82" i="36"/>
  <c r="L82" i="36"/>
  <c r="K82" i="36"/>
  <c r="J82" i="36"/>
  <c r="I82" i="36"/>
  <c r="I134" i="36" s="1"/>
  <c r="H82" i="36"/>
  <c r="G82" i="36"/>
  <c r="G134" i="36" s="1"/>
  <c r="F82" i="36"/>
  <c r="H134" i="36" s="1"/>
  <c r="E82" i="36"/>
  <c r="F134" i="36" s="1"/>
  <c r="D82" i="36"/>
  <c r="C82" i="36"/>
  <c r="B82" i="36"/>
  <c r="A82" i="36"/>
  <c r="AV81" i="36"/>
  <c r="AU81" i="36"/>
  <c r="AT81" i="36"/>
  <c r="AS81" i="36"/>
  <c r="AR81" i="36"/>
  <c r="AQ81" i="36"/>
  <c r="AP81" i="36"/>
  <c r="AO81" i="36"/>
  <c r="N133" i="36" s="1"/>
  <c r="AN81" i="36"/>
  <c r="AM81" i="36"/>
  <c r="AL81" i="36"/>
  <c r="M133" i="36" s="1"/>
  <c r="AK81" i="36"/>
  <c r="AJ81" i="36"/>
  <c r="L133" i="36" s="1"/>
  <c r="AI81" i="36"/>
  <c r="K133" i="36" s="1"/>
  <c r="AH81" i="36"/>
  <c r="AG81" i="36"/>
  <c r="AF81" i="36"/>
  <c r="AE81" i="36"/>
  <c r="AD81" i="36"/>
  <c r="AC81" i="36"/>
  <c r="AB81" i="36"/>
  <c r="AA81" i="36"/>
  <c r="Z81" i="36"/>
  <c r="J133" i="36" s="1"/>
  <c r="Y81" i="36"/>
  <c r="X81" i="36"/>
  <c r="W81" i="36"/>
  <c r="V81" i="36"/>
  <c r="U81" i="36"/>
  <c r="T81" i="36"/>
  <c r="S81" i="36"/>
  <c r="R81" i="36"/>
  <c r="Q81" i="36"/>
  <c r="P81" i="36"/>
  <c r="O81" i="36"/>
  <c r="N81" i="36"/>
  <c r="M81" i="36"/>
  <c r="L81" i="36"/>
  <c r="K81" i="36"/>
  <c r="J81" i="36"/>
  <c r="I81" i="36"/>
  <c r="I133" i="36" s="1"/>
  <c r="H81" i="36"/>
  <c r="G81" i="36"/>
  <c r="G133" i="36" s="1"/>
  <c r="F81" i="36"/>
  <c r="H133" i="36" s="1"/>
  <c r="E81" i="36"/>
  <c r="F133" i="36" s="1"/>
  <c r="D81" i="36"/>
  <c r="C81" i="36"/>
  <c r="B81" i="36"/>
  <c r="A81" i="36"/>
  <c r="AV80" i="36"/>
  <c r="AU80" i="36"/>
  <c r="AT80" i="36"/>
  <c r="AS80" i="36"/>
  <c r="AR80" i="36"/>
  <c r="AQ80" i="36"/>
  <c r="AP80" i="36"/>
  <c r="AO80" i="36"/>
  <c r="N132" i="36" s="1"/>
  <c r="AN80" i="36"/>
  <c r="AM80" i="36"/>
  <c r="AL80" i="36"/>
  <c r="M132" i="36" s="1"/>
  <c r="AK80" i="36"/>
  <c r="AJ80" i="36"/>
  <c r="L132" i="36" s="1"/>
  <c r="AI80" i="36"/>
  <c r="K132" i="36" s="1"/>
  <c r="AH80" i="36"/>
  <c r="AG80" i="36"/>
  <c r="AF80" i="36"/>
  <c r="AE80" i="36"/>
  <c r="AD80" i="36"/>
  <c r="AC80" i="36"/>
  <c r="AB80" i="36"/>
  <c r="AA80" i="36"/>
  <c r="Z80" i="36"/>
  <c r="J132" i="36" s="1"/>
  <c r="Y80" i="36"/>
  <c r="X80" i="36"/>
  <c r="W80" i="36"/>
  <c r="V80" i="36"/>
  <c r="U80" i="36"/>
  <c r="T80" i="36"/>
  <c r="S80" i="36"/>
  <c r="R80" i="36"/>
  <c r="Q80" i="36"/>
  <c r="P80" i="36"/>
  <c r="O80" i="36"/>
  <c r="N80" i="36"/>
  <c r="M80" i="36"/>
  <c r="L80" i="36"/>
  <c r="K80" i="36"/>
  <c r="J80" i="36"/>
  <c r="I80" i="36"/>
  <c r="I132" i="36" s="1"/>
  <c r="H80" i="36"/>
  <c r="G80" i="36"/>
  <c r="G132" i="36" s="1"/>
  <c r="F80" i="36"/>
  <c r="H132" i="36" s="1"/>
  <c r="E80" i="36"/>
  <c r="F132" i="36" s="1"/>
  <c r="D80" i="36"/>
  <c r="C80" i="36"/>
  <c r="B80" i="36"/>
  <c r="A80" i="36"/>
  <c r="AV79" i="36"/>
  <c r="AU79" i="36"/>
  <c r="AT79" i="36"/>
  <c r="AS79" i="36"/>
  <c r="AR79" i="36"/>
  <c r="AQ79" i="36"/>
  <c r="AP79" i="36"/>
  <c r="AO79" i="36"/>
  <c r="N131" i="36" s="1"/>
  <c r="AN79" i="36"/>
  <c r="AM79" i="36"/>
  <c r="AL79" i="36"/>
  <c r="M131" i="36" s="1"/>
  <c r="AK79" i="36"/>
  <c r="AJ79" i="36"/>
  <c r="L131" i="36" s="1"/>
  <c r="AI79" i="36"/>
  <c r="K131" i="36" s="1"/>
  <c r="AH79" i="36"/>
  <c r="AG79" i="36"/>
  <c r="AF79" i="36"/>
  <c r="AE79" i="36"/>
  <c r="AD79" i="36"/>
  <c r="AC79" i="36"/>
  <c r="AB79" i="36"/>
  <c r="AA79" i="36"/>
  <c r="Z79" i="36"/>
  <c r="J131" i="36" s="1"/>
  <c r="Y79" i="36"/>
  <c r="X79" i="36"/>
  <c r="W79" i="36"/>
  <c r="V79" i="36"/>
  <c r="U79" i="36"/>
  <c r="T79" i="36"/>
  <c r="S79" i="36"/>
  <c r="R79" i="36"/>
  <c r="Q79" i="36"/>
  <c r="P79" i="36"/>
  <c r="O79" i="36"/>
  <c r="N79" i="36"/>
  <c r="M79" i="36"/>
  <c r="L79" i="36"/>
  <c r="K79" i="36"/>
  <c r="J79" i="36"/>
  <c r="I79" i="36"/>
  <c r="I131" i="36" s="1"/>
  <c r="H79" i="36"/>
  <c r="G79" i="36"/>
  <c r="G131" i="36" s="1"/>
  <c r="F79" i="36"/>
  <c r="H131" i="36" s="1"/>
  <c r="E79" i="36"/>
  <c r="F131" i="36" s="1"/>
  <c r="D79" i="36"/>
  <c r="C79" i="36"/>
  <c r="B79" i="36"/>
  <c r="A79" i="36"/>
  <c r="AV78" i="36"/>
  <c r="AU78" i="36"/>
  <c r="AT78" i="36"/>
  <c r="AS78" i="36"/>
  <c r="AR78" i="36"/>
  <c r="AQ78" i="36"/>
  <c r="AP78" i="36"/>
  <c r="AO78" i="36"/>
  <c r="N130" i="36" s="1"/>
  <c r="AN78" i="36"/>
  <c r="AM78" i="36"/>
  <c r="AL78" i="36"/>
  <c r="M130" i="36" s="1"/>
  <c r="AK78" i="36"/>
  <c r="AJ78" i="36"/>
  <c r="L130" i="36" s="1"/>
  <c r="AI78" i="36"/>
  <c r="K130" i="36" s="1"/>
  <c r="AH78" i="36"/>
  <c r="AG78" i="36"/>
  <c r="AF78" i="36"/>
  <c r="AE78" i="36"/>
  <c r="AD78" i="36"/>
  <c r="AC78" i="36"/>
  <c r="AB78" i="36"/>
  <c r="AA78" i="36"/>
  <c r="Z78" i="36"/>
  <c r="J130" i="36" s="1"/>
  <c r="Y78" i="36"/>
  <c r="X78" i="36"/>
  <c r="W78" i="36"/>
  <c r="V78" i="36"/>
  <c r="U78" i="36"/>
  <c r="T78" i="36"/>
  <c r="S78" i="36"/>
  <c r="R78" i="36"/>
  <c r="Q78" i="36"/>
  <c r="P78" i="36"/>
  <c r="O78" i="36"/>
  <c r="N78" i="36"/>
  <c r="M78" i="36"/>
  <c r="L78" i="36"/>
  <c r="K78" i="36"/>
  <c r="J78" i="36"/>
  <c r="I78" i="36"/>
  <c r="I130" i="36" s="1"/>
  <c r="H78" i="36"/>
  <c r="G78" i="36"/>
  <c r="G130" i="36" s="1"/>
  <c r="F78" i="36"/>
  <c r="H130" i="36" s="1"/>
  <c r="E78" i="36"/>
  <c r="F130" i="36" s="1"/>
  <c r="D78" i="36"/>
  <c r="C78" i="36"/>
  <c r="B78" i="36"/>
  <c r="A78" i="36"/>
  <c r="AV77" i="36"/>
  <c r="AU77" i="36"/>
  <c r="AT77" i="36"/>
  <c r="AS77" i="36"/>
  <c r="AR77" i="36"/>
  <c r="AQ77" i="36"/>
  <c r="AP77" i="36"/>
  <c r="AO77" i="36"/>
  <c r="N129" i="36" s="1"/>
  <c r="AN77" i="36"/>
  <c r="AM77" i="36"/>
  <c r="AL77" i="36"/>
  <c r="M129" i="36" s="1"/>
  <c r="AK77" i="36"/>
  <c r="AJ77" i="36"/>
  <c r="L129" i="36" s="1"/>
  <c r="AI77" i="36"/>
  <c r="K129" i="36" s="1"/>
  <c r="AH77" i="36"/>
  <c r="AG77" i="36"/>
  <c r="AF77" i="36"/>
  <c r="AE77" i="36"/>
  <c r="AD77" i="36"/>
  <c r="AC77" i="36"/>
  <c r="AB77" i="36"/>
  <c r="AA77" i="36"/>
  <c r="Z77" i="36"/>
  <c r="J129" i="36" s="1"/>
  <c r="Y77" i="36"/>
  <c r="X77" i="36"/>
  <c r="W77" i="36"/>
  <c r="V77" i="36"/>
  <c r="U77" i="36"/>
  <c r="T77" i="36"/>
  <c r="S77" i="36"/>
  <c r="R77" i="36"/>
  <c r="Q77" i="36"/>
  <c r="P77" i="36"/>
  <c r="O77" i="36"/>
  <c r="N77" i="36"/>
  <c r="M77" i="36"/>
  <c r="L77" i="36"/>
  <c r="K77" i="36"/>
  <c r="J77" i="36"/>
  <c r="I77" i="36"/>
  <c r="I129" i="36" s="1"/>
  <c r="H77" i="36"/>
  <c r="G77" i="36"/>
  <c r="G129" i="36" s="1"/>
  <c r="F77" i="36"/>
  <c r="H129" i="36" s="1"/>
  <c r="E77" i="36"/>
  <c r="F129" i="36" s="1"/>
  <c r="D77" i="36"/>
  <c r="C77" i="36"/>
  <c r="B77" i="36"/>
  <c r="A77" i="36"/>
  <c r="AV76" i="36"/>
  <c r="AU76" i="36"/>
  <c r="AT76" i="36"/>
  <c r="AS76" i="36"/>
  <c r="AR76" i="36"/>
  <c r="AQ76" i="36"/>
  <c r="AP76" i="36"/>
  <c r="AO76" i="36"/>
  <c r="N128" i="36" s="1"/>
  <c r="AN76" i="36"/>
  <c r="AM76" i="36"/>
  <c r="AL76" i="36"/>
  <c r="M128" i="36" s="1"/>
  <c r="AK76" i="36"/>
  <c r="AJ76" i="36"/>
  <c r="L128" i="36" s="1"/>
  <c r="AI76" i="36"/>
  <c r="K128" i="36" s="1"/>
  <c r="AH76" i="36"/>
  <c r="AG76" i="36"/>
  <c r="AF76" i="36"/>
  <c r="AE76" i="36"/>
  <c r="AD76" i="36"/>
  <c r="AC76" i="36"/>
  <c r="AB76" i="36"/>
  <c r="AA76" i="36"/>
  <c r="Z76" i="36"/>
  <c r="J128" i="36" s="1"/>
  <c r="Y76" i="36"/>
  <c r="X76" i="36"/>
  <c r="W76" i="36"/>
  <c r="V76" i="36"/>
  <c r="U76" i="36"/>
  <c r="T76" i="36"/>
  <c r="S76" i="36"/>
  <c r="R76" i="36"/>
  <c r="Q76" i="36"/>
  <c r="P76" i="36"/>
  <c r="O76" i="36"/>
  <c r="N76" i="36"/>
  <c r="M76" i="36"/>
  <c r="L76" i="36"/>
  <c r="K76" i="36"/>
  <c r="J76" i="36"/>
  <c r="I76" i="36"/>
  <c r="I128" i="36" s="1"/>
  <c r="H76" i="36"/>
  <c r="G76" i="36"/>
  <c r="G128" i="36" s="1"/>
  <c r="F76" i="36"/>
  <c r="H128" i="36" s="1"/>
  <c r="E76" i="36"/>
  <c r="F128" i="36" s="1"/>
  <c r="D76" i="36"/>
  <c r="C76" i="36"/>
  <c r="B76" i="36"/>
  <c r="A76" i="36"/>
  <c r="AV75" i="36"/>
  <c r="AU75" i="36"/>
  <c r="AT75" i="36"/>
  <c r="AS75" i="36"/>
  <c r="AR75" i="36"/>
  <c r="AQ75" i="36"/>
  <c r="AP75" i="36"/>
  <c r="AO75" i="36"/>
  <c r="N127" i="36" s="1"/>
  <c r="AN75" i="36"/>
  <c r="AM75" i="36"/>
  <c r="AL75" i="36"/>
  <c r="M127" i="36" s="1"/>
  <c r="AK75" i="36"/>
  <c r="AJ75" i="36"/>
  <c r="L127" i="36" s="1"/>
  <c r="AI75" i="36"/>
  <c r="K127" i="36" s="1"/>
  <c r="AH75" i="36"/>
  <c r="AG75" i="36"/>
  <c r="AF75" i="36"/>
  <c r="AE75" i="36"/>
  <c r="AD75" i="36"/>
  <c r="AC75" i="36"/>
  <c r="AB75" i="36"/>
  <c r="AA75" i="36"/>
  <c r="Z75" i="36"/>
  <c r="J127" i="36" s="1"/>
  <c r="Y75" i="36"/>
  <c r="X75" i="36"/>
  <c r="W75" i="36"/>
  <c r="V75" i="36"/>
  <c r="U75" i="36"/>
  <c r="T75" i="36"/>
  <c r="S75" i="36"/>
  <c r="R75" i="36"/>
  <c r="Q75" i="36"/>
  <c r="P75" i="36"/>
  <c r="O75" i="36"/>
  <c r="N75" i="36"/>
  <c r="M75" i="36"/>
  <c r="L75" i="36"/>
  <c r="K75" i="36"/>
  <c r="J75" i="36"/>
  <c r="I75" i="36"/>
  <c r="I127" i="36" s="1"/>
  <c r="H75" i="36"/>
  <c r="G75" i="36"/>
  <c r="G127" i="36" s="1"/>
  <c r="F75" i="36"/>
  <c r="H127" i="36" s="1"/>
  <c r="E75" i="36"/>
  <c r="F127" i="36" s="1"/>
  <c r="D75" i="36"/>
  <c r="C75" i="36"/>
  <c r="B75" i="36"/>
  <c r="A75" i="36"/>
  <c r="AV74" i="36"/>
  <c r="AU74" i="36"/>
  <c r="AT74" i="36"/>
  <c r="AS74" i="36"/>
  <c r="AR74" i="36"/>
  <c r="AQ74" i="36"/>
  <c r="AP74" i="36"/>
  <c r="AO74" i="36"/>
  <c r="N126" i="36" s="1"/>
  <c r="AN74" i="36"/>
  <c r="AM74" i="36"/>
  <c r="AL74" i="36"/>
  <c r="M126" i="36" s="1"/>
  <c r="AK74" i="36"/>
  <c r="AJ74" i="36"/>
  <c r="L126" i="36" s="1"/>
  <c r="AI74" i="36"/>
  <c r="K126" i="36" s="1"/>
  <c r="AH74" i="36"/>
  <c r="AG74" i="36"/>
  <c r="AF74" i="36"/>
  <c r="AE74" i="36"/>
  <c r="AD74" i="36"/>
  <c r="AC74" i="36"/>
  <c r="AB74" i="36"/>
  <c r="AA74" i="36"/>
  <c r="Z74" i="36"/>
  <c r="J126" i="36" s="1"/>
  <c r="Y74" i="36"/>
  <c r="X74" i="36"/>
  <c r="W74" i="36"/>
  <c r="V74" i="36"/>
  <c r="U74" i="36"/>
  <c r="T74" i="36"/>
  <c r="S74" i="36"/>
  <c r="R74" i="36"/>
  <c r="Q74" i="36"/>
  <c r="P74" i="36"/>
  <c r="O74" i="36"/>
  <c r="N74" i="36"/>
  <c r="M74" i="36"/>
  <c r="L74" i="36"/>
  <c r="K74" i="36"/>
  <c r="J74" i="36"/>
  <c r="I74" i="36"/>
  <c r="I126" i="36" s="1"/>
  <c r="H74" i="36"/>
  <c r="G74" i="36"/>
  <c r="G126" i="36" s="1"/>
  <c r="F74" i="36"/>
  <c r="H126" i="36" s="1"/>
  <c r="E74" i="36"/>
  <c r="F126" i="36" s="1"/>
  <c r="D74" i="36"/>
  <c r="C74" i="36"/>
  <c r="B74" i="36"/>
  <c r="A74" i="36"/>
  <c r="B73" i="36"/>
  <c r="A73" i="36"/>
  <c r="AV72" i="36"/>
  <c r="AU72" i="36"/>
  <c r="AT72" i="36"/>
  <c r="AS72" i="36"/>
  <c r="AR72" i="36"/>
  <c r="AQ72" i="36"/>
  <c r="AP72" i="36"/>
  <c r="AO72" i="36"/>
  <c r="N124" i="36" s="1"/>
  <c r="AN72" i="36"/>
  <c r="AM72" i="36"/>
  <c r="AL72" i="36"/>
  <c r="M124" i="36" s="1"/>
  <c r="AK72" i="36"/>
  <c r="AJ72" i="36"/>
  <c r="L124" i="36" s="1"/>
  <c r="AI72" i="36"/>
  <c r="K124" i="36" s="1"/>
  <c r="AH72" i="36"/>
  <c r="AG72" i="36"/>
  <c r="AF72" i="36"/>
  <c r="AE72" i="36"/>
  <c r="AD72" i="36"/>
  <c r="AC72" i="36"/>
  <c r="AB72" i="36"/>
  <c r="AA72" i="36"/>
  <c r="Z72" i="36"/>
  <c r="J124" i="36" s="1"/>
  <c r="Y72" i="36"/>
  <c r="X72" i="36"/>
  <c r="W72" i="36"/>
  <c r="V72" i="36"/>
  <c r="U72" i="36"/>
  <c r="T72" i="36"/>
  <c r="S72" i="36"/>
  <c r="R72" i="36"/>
  <c r="Q72" i="36"/>
  <c r="P72" i="36"/>
  <c r="O72" i="36"/>
  <c r="N72" i="36"/>
  <c r="M72" i="36"/>
  <c r="L72" i="36"/>
  <c r="K72" i="36"/>
  <c r="J72" i="36"/>
  <c r="I72" i="36"/>
  <c r="I124" i="36" s="1"/>
  <c r="H72" i="36"/>
  <c r="G72" i="36"/>
  <c r="G124" i="36" s="1"/>
  <c r="F72" i="36"/>
  <c r="H124" i="36" s="1"/>
  <c r="E72" i="36"/>
  <c r="F124" i="36" s="1"/>
  <c r="D72" i="36"/>
  <c r="C72" i="36"/>
  <c r="B72" i="36"/>
  <c r="A72" i="36"/>
  <c r="AV71" i="36"/>
  <c r="AU71" i="36"/>
  <c r="AT71" i="36"/>
  <c r="AS71" i="36"/>
  <c r="AR71" i="36"/>
  <c r="AQ71" i="36"/>
  <c r="AP71" i="36"/>
  <c r="AO71" i="36"/>
  <c r="N123" i="36" s="1"/>
  <c r="AN71" i="36"/>
  <c r="AM71" i="36"/>
  <c r="AL71" i="36"/>
  <c r="M123" i="36" s="1"/>
  <c r="AK71" i="36"/>
  <c r="AJ71" i="36"/>
  <c r="L123" i="36" s="1"/>
  <c r="AI71" i="36"/>
  <c r="K123" i="36" s="1"/>
  <c r="AH71" i="36"/>
  <c r="AG71" i="36"/>
  <c r="AF71" i="36"/>
  <c r="AE71" i="36"/>
  <c r="AD71" i="36"/>
  <c r="AC71" i="36"/>
  <c r="AB71" i="36"/>
  <c r="AA71" i="36"/>
  <c r="Z71" i="36"/>
  <c r="J123" i="36" s="1"/>
  <c r="Y71" i="36"/>
  <c r="X71" i="36"/>
  <c r="W71" i="36"/>
  <c r="V71" i="36"/>
  <c r="U71" i="36"/>
  <c r="T71" i="36"/>
  <c r="S71" i="36"/>
  <c r="R71" i="36"/>
  <c r="Q71" i="36"/>
  <c r="P71" i="36"/>
  <c r="O71" i="36"/>
  <c r="N71" i="36"/>
  <c r="M71" i="36"/>
  <c r="L71" i="36"/>
  <c r="K71" i="36"/>
  <c r="J71" i="36"/>
  <c r="I71" i="36"/>
  <c r="I123" i="36" s="1"/>
  <c r="H71" i="36"/>
  <c r="G71" i="36"/>
  <c r="G123" i="36" s="1"/>
  <c r="F71" i="36"/>
  <c r="H123" i="36" s="1"/>
  <c r="E71" i="36"/>
  <c r="F123" i="36" s="1"/>
  <c r="D71" i="36"/>
  <c r="C71" i="36"/>
  <c r="B71" i="36"/>
  <c r="A71" i="36"/>
  <c r="AV70" i="36"/>
  <c r="AU70" i="36"/>
  <c r="AT70" i="36"/>
  <c r="AS70" i="36"/>
  <c r="AR70" i="36"/>
  <c r="AQ70" i="36"/>
  <c r="AP70" i="36"/>
  <c r="AO70" i="36"/>
  <c r="AN70" i="36"/>
  <c r="AM70" i="36"/>
  <c r="AL70" i="36"/>
  <c r="AK70" i="36"/>
  <c r="AJ70" i="36"/>
  <c r="AI70" i="36"/>
  <c r="AH70" i="36"/>
  <c r="AG70" i="36"/>
  <c r="AF70" i="36"/>
  <c r="AE70" i="36"/>
  <c r="AD70" i="36"/>
  <c r="AC70" i="36"/>
  <c r="AB70" i="36"/>
  <c r="AA70" i="36"/>
  <c r="Z70" i="36"/>
  <c r="Y70" i="36"/>
  <c r="X70" i="36"/>
  <c r="W70" i="36"/>
  <c r="V70" i="36"/>
  <c r="U70" i="36"/>
  <c r="T70" i="36"/>
  <c r="S70" i="36"/>
  <c r="R70" i="36"/>
  <c r="Q70" i="36"/>
  <c r="P70" i="36"/>
  <c r="O70" i="36"/>
  <c r="N70" i="36"/>
  <c r="M70" i="36"/>
  <c r="L70" i="36"/>
  <c r="K70" i="36"/>
  <c r="J70" i="36"/>
  <c r="I70" i="36"/>
  <c r="H70" i="36"/>
  <c r="G70" i="36"/>
  <c r="F70" i="36"/>
  <c r="E70" i="36"/>
  <c r="D70" i="36"/>
  <c r="C70" i="36"/>
  <c r="B70" i="36"/>
  <c r="A70" i="36"/>
  <c r="C131" i="35"/>
  <c r="D131" i="35"/>
  <c r="E131" i="35"/>
  <c r="F131" i="35"/>
  <c r="G131" i="35"/>
  <c r="H131" i="35"/>
  <c r="I131" i="35"/>
  <c r="H125" i="35"/>
  <c r="C125" i="35"/>
  <c r="D125" i="35"/>
  <c r="E125" i="35"/>
  <c r="F125" i="35"/>
  <c r="G125" i="35"/>
  <c r="I125" i="35"/>
  <c r="J125" i="35"/>
  <c r="D124" i="35"/>
  <c r="E124" i="35"/>
  <c r="F124" i="35"/>
  <c r="G124" i="35"/>
  <c r="H124" i="35"/>
  <c r="I124" i="35"/>
  <c r="J124" i="35"/>
  <c r="C124" i="35"/>
  <c r="H80" i="35"/>
  <c r="E75" i="35"/>
  <c r="A78" i="35"/>
  <c r="B78" i="35"/>
  <c r="A79" i="35"/>
  <c r="B79" i="35"/>
  <c r="C79" i="35"/>
  <c r="D79" i="35"/>
  <c r="E79" i="35"/>
  <c r="F79" i="35"/>
  <c r="G79" i="35"/>
  <c r="H79" i="35"/>
  <c r="I79" i="35"/>
  <c r="J79" i="35"/>
  <c r="V9" i="11" s="1"/>
  <c r="A80" i="35"/>
  <c r="B80" i="35"/>
  <c r="A81" i="35"/>
  <c r="B81" i="35"/>
  <c r="C81" i="35"/>
  <c r="D81" i="35"/>
  <c r="E81" i="35"/>
  <c r="F81" i="35"/>
  <c r="G81" i="35"/>
  <c r="H81" i="35"/>
  <c r="I81" i="35"/>
  <c r="J81" i="35"/>
  <c r="V11" i="11" s="1"/>
  <c r="A82" i="35"/>
  <c r="B82" i="35"/>
  <c r="C82" i="35"/>
  <c r="D82" i="35"/>
  <c r="E82" i="35"/>
  <c r="F82" i="35"/>
  <c r="G82" i="35"/>
  <c r="H82" i="35"/>
  <c r="I82" i="35"/>
  <c r="J82" i="35"/>
  <c r="V12" i="11" s="1"/>
  <c r="A83" i="35"/>
  <c r="B83" i="35"/>
  <c r="C83" i="35"/>
  <c r="D83" i="35"/>
  <c r="E83" i="35"/>
  <c r="F83" i="35"/>
  <c r="G83" i="35"/>
  <c r="H83" i="35"/>
  <c r="I83" i="35"/>
  <c r="J83" i="35"/>
  <c r="V13" i="11" s="1"/>
  <c r="A84" i="35"/>
  <c r="B84" i="35"/>
  <c r="C84" i="35"/>
  <c r="D84" i="35"/>
  <c r="E84" i="35"/>
  <c r="F84" i="35"/>
  <c r="G84" i="35"/>
  <c r="H84" i="35"/>
  <c r="I84" i="35"/>
  <c r="J84" i="35"/>
  <c r="V14" i="11" s="1"/>
  <c r="A85" i="35"/>
  <c r="B85" i="35"/>
  <c r="C85" i="35"/>
  <c r="D85" i="35"/>
  <c r="E85" i="35"/>
  <c r="F85" i="35"/>
  <c r="G85" i="35"/>
  <c r="H85" i="35"/>
  <c r="I85" i="35"/>
  <c r="J85" i="35"/>
  <c r="V15" i="11" s="1"/>
  <c r="A86" i="35"/>
  <c r="B86" i="35"/>
  <c r="C86" i="35"/>
  <c r="D86" i="35"/>
  <c r="E86" i="35"/>
  <c r="F86" i="35"/>
  <c r="G86" i="35"/>
  <c r="H86" i="35"/>
  <c r="I86" i="35"/>
  <c r="J86" i="35"/>
  <c r="V16" i="11" s="1"/>
  <c r="A87" i="35"/>
  <c r="B87" i="35"/>
  <c r="C87" i="35"/>
  <c r="D87" i="35"/>
  <c r="E87" i="35"/>
  <c r="F87" i="35"/>
  <c r="G87" i="35"/>
  <c r="H87" i="35"/>
  <c r="I87" i="35"/>
  <c r="J87" i="35"/>
  <c r="V17" i="11" s="1"/>
  <c r="A88" i="35"/>
  <c r="B88" i="35"/>
  <c r="C88" i="35"/>
  <c r="D88" i="35"/>
  <c r="E88" i="35"/>
  <c r="F88" i="35"/>
  <c r="G88" i="35"/>
  <c r="H88" i="35"/>
  <c r="I88" i="35"/>
  <c r="J88" i="35"/>
  <c r="V18" i="11" s="1"/>
  <c r="A89" i="35"/>
  <c r="B89" i="35"/>
  <c r="C89" i="35"/>
  <c r="D89" i="35"/>
  <c r="E89" i="35"/>
  <c r="F89" i="35"/>
  <c r="G89" i="35"/>
  <c r="H89" i="35"/>
  <c r="I89" i="35"/>
  <c r="J89" i="35"/>
  <c r="V19" i="11" s="1"/>
  <c r="A90" i="35"/>
  <c r="B90" i="35"/>
  <c r="C90" i="35"/>
  <c r="F20" i="11" s="1"/>
  <c r="D90" i="35"/>
  <c r="G20" i="11" s="1"/>
  <c r="E90" i="35"/>
  <c r="H20" i="11" s="1"/>
  <c r="F90" i="35"/>
  <c r="P20" i="11" s="1"/>
  <c r="G90" i="35"/>
  <c r="Q20" i="11" s="1"/>
  <c r="H90" i="35"/>
  <c r="R20" i="11" s="1"/>
  <c r="I90" i="35"/>
  <c r="U20" i="11" s="1"/>
  <c r="J90" i="35"/>
  <c r="V20" i="11" s="1"/>
  <c r="A91" i="35"/>
  <c r="B91" i="35"/>
  <c r="C91" i="35"/>
  <c r="F39" i="11" s="1"/>
  <c r="D91" i="35"/>
  <c r="G39" i="11" s="1"/>
  <c r="E91" i="35"/>
  <c r="H39" i="11" s="1"/>
  <c r="F91" i="35"/>
  <c r="P39" i="11" s="1"/>
  <c r="G91" i="35"/>
  <c r="Q39" i="11" s="1"/>
  <c r="H91" i="35"/>
  <c r="R39" i="11" s="1"/>
  <c r="I91" i="35"/>
  <c r="U39" i="11" s="1"/>
  <c r="J91" i="35"/>
  <c r="V39" i="11" s="1"/>
  <c r="A92" i="35"/>
  <c r="B92" i="35"/>
  <c r="C92" i="35"/>
  <c r="F40" i="11" s="1"/>
  <c r="D92" i="35"/>
  <c r="G40" i="11" s="1"/>
  <c r="E92" i="35"/>
  <c r="H40" i="11" s="1"/>
  <c r="F92" i="35"/>
  <c r="P40" i="11" s="1"/>
  <c r="G92" i="35"/>
  <c r="Q40" i="11" s="1"/>
  <c r="H92" i="35"/>
  <c r="R40" i="11" s="1"/>
  <c r="I92" i="35"/>
  <c r="U40" i="11" s="1"/>
  <c r="J92" i="35"/>
  <c r="V40" i="11" s="1"/>
  <c r="A93" i="35"/>
  <c r="B93" i="35"/>
  <c r="C93" i="35"/>
  <c r="D93" i="35"/>
  <c r="E93" i="35"/>
  <c r="F93" i="35"/>
  <c r="G93" i="35"/>
  <c r="H93" i="35"/>
  <c r="I93" i="35"/>
  <c r="J93" i="35"/>
  <c r="A94" i="35"/>
  <c r="B94" i="35"/>
  <c r="C94" i="35"/>
  <c r="D94" i="35"/>
  <c r="E94" i="35"/>
  <c r="F94" i="35"/>
  <c r="G94" i="35"/>
  <c r="H94" i="35"/>
  <c r="I94" i="35"/>
  <c r="J94" i="35"/>
  <c r="A95" i="35"/>
  <c r="B95" i="35"/>
  <c r="C95" i="35"/>
  <c r="D95" i="35"/>
  <c r="E95" i="35"/>
  <c r="F95" i="35"/>
  <c r="G95" i="35"/>
  <c r="H95" i="35"/>
  <c r="I95" i="35"/>
  <c r="J95" i="35"/>
  <c r="A96" i="35"/>
  <c r="B96" i="35"/>
  <c r="C96" i="35"/>
  <c r="D96" i="35"/>
  <c r="E96" i="35"/>
  <c r="F96" i="35"/>
  <c r="G96" i="35"/>
  <c r="H96" i="35"/>
  <c r="I96" i="35"/>
  <c r="J96" i="35"/>
  <c r="A97" i="35"/>
  <c r="B97" i="35"/>
  <c r="C97" i="35"/>
  <c r="D97" i="35"/>
  <c r="E97" i="35"/>
  <c r="F97" i="35"/>
  <c r="G97" i="35"/>
  <c r="H97" i="35"/>
  <c r="I97" i="35"/>
  <c r="J97" i="35"/>
  <c r="A98" i="35"/>
  <c r="B98" i="35"/>
  <c r="C98" i="35"/>
  <c r="F42" i="11" s="1"/>
  <c r="D98" i="35"/>
  <c r="G42" i="11" s="1"/>
  <c r="E98" i="35"/>
  <c r="H42" i="11" s="1"/>
  <c r="F98" i="35"/>
  <c r="P42" i="11" s="1"/>
  <c r="G98" i="35"/>
  <c r="Q42" i="11" s="1"/>
  <c r="H98" i="35"/>
  <c r="R42" i="11" s="1"/>
  <c r="I98" i="35"/>
  <c r="U42" i="11" s="1"/>
  <c r="J98" i="35"/>
  <c r="V42" i="11" s="1"/>
  <c r="A99" i="35"/>
  <c r="B99" i="35"/>
  <c r="C99" i="35"/>
  <c r="D99" i="35"/>
  <c r="E99" i="35"/>
  <c r="F99" i="35"/>
  <c r="G99" i="35"/>
  <c r="H99" i="35"/>
  <c r="I99" i="35"/>
  <c r="J99" i="35"/>
  <c r="A100" i="35"/>
  <c r="B100" i="35"/>
  <c r="C100" i="35"/>
  <c r="D100" i="35"/>
  <c r="E100" i="35"/>
  <c r="F100" i="35"/>
  <c r="G100" i="35"/>
  <c r="H100" i="35"/>
  <c r="I100" i="35"/>
  <c r="J100" i="35"/>
  <c r="A101" i="35"/>
  <c r="B101" i="35"/>
  <c r="C101" i="35"/>
  <c r="F43" i="11" s="1"/>
  <c r="D101" i="35"/>
  <c r="G43" i="11" s="1"/>
  <c r="E101" i="35"/>
  <c r="H43" i="11" s="1"/>
  <c r="F101" i="35"/>
  <c r="P43" i="11" s="1"/>
  <c r="G101" i="35"/>
  <c r="Q43" i="11" s="1"/>
  <c r="H101" i="35"/>
  <c r="R43" i="11" s="1"/>
  <c r="I101" i="35"/>
  <c r="U43" i="11" s="1"/>
  <c r="J101" i="35"/>
  <c r="V43" i="11" s="1"/>
  <c r="A102" i="35"/>
  <c r="B102" i="35"/>
  <c r="C102" i="35"/>
  <c r="D102" i="35"/>
  <c r="E102" i="35"/>
  <c r="F102" i="35"/>
  <c r="G102" i="35"/>
  <c r="H102" i="35"/>
  <c r="I102" i="35"/>
  <c r="J102" i="35"/>
  <c r="A103" i="35"/>
  <c r="B103" i="35"/>
  <c r="C103" i="35"/>
  <c r="D103" i="35"/>
  <c r="E103" i="35"/>
  <c r="F103" i="35"/>
  <c r="G103" i="35"/>
  <c r="H103" i="35"/>
  <c r="I103" i="35"/>
  <c r="J103" i="35"/>
  <c r="A104" i="35"/>
  <c r="B104" i="35"/>
  <c r="C104" i="35"/>
  <c r="F44" i="11" s="1"/>
  <c r="D104" i="35"/>
  <c r="G44" i="11" s="1"/>
  <c r="E104" i="35"/>
  <c r="H44" i="11" s="1"/>
  <c r="F104" i="35"/>
  <c r="P44" i="11" s="1"/>
  <c r="G104" i="35"/>
  <c r="Q44" i="11" s="1"/>
  <c r="H104" i="35"/>
  <c r="R44" i="11" s="1"/>
  <c r="I104" i="35"/>
  <c r="U44" i="11" s="1"/>
  <c r="J104" i="35"/>
  <c r="V44" i="11" s="1"/>
  <c r="A105" i="35"/>
  <c r="B105" i="35"/>
  <c r="C105" i="35"/>
  <c r="D105" i="35"/>
  <c r="E105" i="35"/>
  <c r="F105" i="35"/>
  <c r="G105" i="35"/>
  <c r="H105" i="35"/>
  <c r="I105" i="35"/>
  <c r="J105" i="35"/>
  <c r="A106" i="35"/>
  <c r="B106" i="35"/>
  <c r="D106" i="35"/>
  <c r="G21" i="11" s="1"/>
  <c r="F106" i="35"/>
  <c r="P21" i="11" s="1"/>
  <c r="G106" i="35"/>
  <c r="Q21" i="11" s="1"/>
  <c r="I106" i="35"/>
  <c r="U21" i="11" s="1"/>
  <c r="J106" i="35"/>
  <c r="V21" i="11" s="1"/>
  <c r="A107" i="35"/>
  <c r="B107" i="35"/>
  <c r="D107" i="35"/>
  <c r="G22" i="11" s="1"/>
  <c r="H22" i="11"/>
  <c r="F107" i="35"/>
  <c r="P22" i="11" s="1"/>
  <c r="G107" i="35"/>
  <c r="Q22" i="11" s="1"/>
  <c r="I107" i="35"/>
  <c r="U22" i="11" s="1"/>
  <c r="J107" i="35"/>
  <c r="V22" i="11" s="1"/>
  <c r="A108" i="35"/>
  <c r="B108" i="35"/>
  <c r="D108" i="35"/>
  <c r="G23" i="11" s="1"/>
  <c r="E108" i="35"/>
  <c r="F108" i="35"/>
  <c r="P23" i="11" s="1"/>
  <c r="G108" i="35"/>
  <c r="Q23" i="11" s="1"/>
  <c r="H108" i="35"/>
  <c r="I108" i="35"/>
  <c r="U23" i="11" s="1"/>
  <c r="J108" i="35"/>
  <c r="V23" i="11" s="1"/>
  <c r="A109" i="35"/>
  <c r="B109" i="35"/>
  <c r="C109" i="35"/>
  <c r="D109" i="35"/>
  <c r="G24" i="11" s="1"/>
  <c r="F109" i="35"/>
  <c r="P24" i="11" s="1"/>
  <c r="G109" i="35"/>
  <c r="Q24" i="11" s="1"/>
  <c r="I109" i="35"/>
  <c r="U24" i="11" s="1"/>
  <c r="J109" i="35"/>
  <c r="V24" i="11" s="1"/>
  <c r="A110" i="35"/>
  <c r="B110" i="35"/>
  <c r="H109" i="35"/>
  <c r="D110" i="35"/>
  <c r="G25" i="11" s="1"/>
  <c r="F110" i="35"/>
  <c r="P25" i="11" s="1"/>
  <c r="G110" i="35"/>
  <c r="Q25" i="11" s="1"/>
  <c r="I110" i="35"/>
  <c r="U25" i="11" s="1"/>
  <c r="J110" i="35"/>
  <c r="V25" i="11" s="1"/>
  <c r="A111" i="35"/>
  <c r="B111" i="35"/>
  <c r="D111" i="35"/>
  <c r="G26" i="11" s="1"/>
  <c r="E111" i="35"/>
  <c r="F111" i="35"/>
  <c r="P26" i="11" s="1"/>
  <c r="G111" i="35"/>
  <c r="Q26" i="11" s="1"/>
  <c r="I111" i="35"/>
  <c r="U26" i="11" s="1"/>
  <c r="J111" i="35"/>
  <c r="V26" i="11" s="1"/>
  <c r="A112" i="35"/>
  <c r="B112" i="35"/>
  <c r="A113" i="35"/>
  <c r="B113" i="35"/>
  <c r="A114" i="35"/>
  <c r="B114" i="35"/>
  <c r="C114" i="35"/>
  <c r="F29" i="11" s="1"/>
  <c r="D114" i="35"/>
  <c r="G29" i="11" s="1"/>
  <c r="E114" i="35"/>
  <c r="H29" i="11" s="1"/>
  <c r="F114" i="35"/>
  <c r="P29" i="11" s="1"/>
  <c r="G114" i="35"/>
  <c r="Q29" i="11" s="1"/>
  <c r="H114" i="35"/>
  <c r="R29" i="11" s="1"/>
  <c r="I114" i="35"/>
  <c r="U29" i="11" s="1"/>
  <c r="J114" i="35"/>
  <c r="V29" i="11" s="1"/>
  <c r="A115" i="35"/>
  <c r="B115" i="35"/>
  <c r="C115" i="35"/>
  <c r="F30" i="11" s="1"/>
  <c r="D115" i="35"/>
  <c r="G30" i="11" s="1"/>
  <c r="E115" i="35"/>
  <c r="H30" i="11" s="1"/>
  <c r="F115" i="35"/>
  <c r="P30" i="11" s="1"/>
  <c r="G115" i="35"/>
  <c r="Q30" i="11" s="1"/>
  <c r="H115" i="35"/>
  <c r="R30" i="11" s="1"/>
  <c r="I115" i="35"/>
  <c r="U30" i="11" s="1"/>
  <c r="J115" i="35"/>
  <c r="V30" i="11" s="1"/>
  <c r="A116" i="35"/>
  <c r="B116" i="35"/>
  <c r="C116" i="35"/>
  <c r="F31" i="11" s="1"/>
  <c r="D116" i="35"/>
  <c r="G31" i="11" s="1"/>
  <c r="E116" i="35"/>
  <c r="H31" i="11" s="1"/>
  <c r="F116" i="35"/>
  <c r="P31" i="11" s="1"/>
  <c r="G116" i="35"/>
  <c r="Q31" i="11" s="1"/>
  <c r="H116" i="35"/>
  <c r="R31" i="11" s="1"/>
  <c r="I116" i="35"/>
  <c r="U31" i="11" s="1"/>
  <c r="J116" i="35"/>
  <c r="V31" i="11" s="1"/>
  <c r="A117" i="35"/>
  <c r="B117" i="35"/>
  <c r="C117" i="35"/>
  <c r="F32" i="11" s="1"/>
  <c r="D117" i="35"/>
  <c r="G32" i="11" s="1"/>
  <c r="E117" i="35"/>
  <c r="H32" i="11" s="1"/>
  <c r="F117" i="35"/>
  <c r="P32" i="11" s="1"/>
  <c r="G117" i="35"/>
  <c r="Q32" i="11" s="1"/>
  <c r="H117" i="35"/>
  <c r="R32" i="11" s="1"/>
  <c r="I117" i="35"/>
  <c r="U32" i="11" s="1"/>
  <c r="J117" i="35"/>
  <c r="V32" i="11" s="1"/>
  <c r="A118" i="35"/>
  <c r="B118" i="35"/>
  <c r="C118" i="35"/>
  <c r="F33" i="11" s="1"/>
  <c r="D118" i="35"/>
  <c r="G33" i="11" s="1"/>
  <c r="E118" i="35"/>
  <c r="H33" i="11" s="1"/>
  <c r="F118" i="35"/>
  <c r="P33" i="11" s="1"/>
  <c r="G118" i="35"/>
  <c r="Q33" i="11" s="1"/>
  <c r="H118" i="35"/>
  <c r="R33" i="11" s="1"/>
  <c r="I118" i="35"/>
  <c r="U33" i="11" s="1"/>
  <c r="J118" i="35"/>
  <c r="V33" i="11" s="1"/>
  <c r="A119" i="35"/>
  <c r="B119" i="35"/>
  <c r="C119" i="35"/>
  <c r="F34" i="11" s="1"/>
  <c r="D119" i="35"/>
  <c r="G34" i="11" s="1"/>
  <c r="E119" i="35"/>
  <c r="H34" i="11" s="1"/>
  <c r="F119" i="35"/>
  <c r="P34" i="11" s="1"/>
  <c r="G119" i="35"/>
  <c r="Q34" i="11" s="1"/>
  <c r="H119" i="35"/>
  <c r="R34" i="11" s="1"/>
  <c r="I119" i="35"/>
  <c r="U34" i="11" s="1"/>
  <c r="J119" i="35"/>
  <c r="V34" i="11" s="1"/>
  <c r="A120" i="35"/>
  <c r="B120" i="35"/>
  <c r="A121" i="35"/>
  <c r="B121" i="35"/>
  <c r="A122" i="35"/>
  <c r="B122" i="35"/>
  <c r="A123" i="35"/>
  <c r="B123" i="35"/>
  <c r="A124" i="35"/>
  <c r="B124" i="35"/>
  <c r="A125" i="35"/>
  <c r="B125" i="35"/>
  <c r="A126" i="35"/>
  <c r="B126" i="35"/>
  <c r="C126" i="35"/>
  <c r="D126" i="35"/>
  <c r="E126" i="35"/>
  <c r="B77" i="35"/>
  <c r="C77" i="35"/>
  <c r="D77" i="35"/>
  <c r="E77" i="35"/>
  <c r="F77" i="35"/>
  <c r="G77" i="35"/>
  <c r="H77" i="35"/>
  <c r="I77" i="35"/>
  <c r="J77" i="35"/>
  <c r="A77" i="35"/>
  <c r="F24" i="11" l="1"/>
  <c r="C111" i="35"/>
  <c r="F26" i="11" s="1"/>
  <c r="F9" i="14" s="1"/>
  <c r="F28" i="14" s="1"/>
  <c r="F23" i="11"/>
  <c r="F21" i="11"/>
  <c r="F4" i="14" s="1"/>
  <c r="F23" i="14" s="1"/>
  <c r="H23" i="11"/>
  <c r="E106" i="35"/>
  <c r="H21" i="11" s="1"/>
  <c r="F25" i="11"/>
  <c r="T42" i="11"/>
  <c r="AD42" i="11"/>
  <c r="H26" i="11"/>
  <c r="E109" i="35"/>
  <c r="H24" i="11" s="1"/>
  <c r="R23" i="11"/>
  <c r="F22" i="11"/>
  <c r="H107" i="35"/>
  <c r="H106" i="35" s="1"/>
  <c r="V41" i="11"/>
  <c r="U41" i="11"/>
  <c r="R41" i="11"/>
  <c r="Q41" i="11"/>
  <c r="P41" i="11"/>
  <c r="H41" i="11"/>
  <c r="G41" i="11"/>
  <c r="F41" i="11"/>
  <c r="U19" i="11"/>
  <c r="R19" i="11"/>
  <c r="H140" i="35"/>
  <c r="Q19" i="11"/>
  <c r="G140" i="35"/>
  <c r="P19" i="11"/>
  <c r="F140" i="35"/>
  <c r="H19" i="11"/>
  <c r="E140" i="35"/>
  <c r="G19" i="11"/>
  <c r="D140" i="35"/>
  <c r="F19" i="11"/>
  <c r="C140" i="35"/>
  <c r="U18" i="11"/>
  <c r="R18" i="11"/>
  <c r="H139" i="35"/>
  <c r="Q18" i="11"/>
  <c r="G139" i="35"/>
  <c r="P18" i="11"/>
  <c r="F139" i="35"/>
  <c r="H18" i="11"/>
  <c r="E139" i="35"/>
  <c r="G18" i="11"/>
  <c r="D139" i="35"/>
  <c r="F18" i="11"/>
  <c r="C139" i="35"/>
  <c r="U17" i="11"/>
  <c r="R17" i="11"/>
  <c r="H138" i="35"/>
  <c r="Q17" i="11"/>
  <c r="G138" i="35"/>
  <c r="P17" i="11"/>
  <c r="F138" i="35"/>
  <c r="H17" i="11"/>
  <c r="E138" i="35"/>
  <c r="G17" i="11"/>
  <c r="D138" i="35"/>
  <c r="F17" i="11"/>
  <c r="C138" i="35"/>
  <c r="U16" i="11"/>
  <c r="R16" i="11"/>
  <c r="H137" i="35"/>
  <c r="Q16" i="11"/>
  <c r="G137" i="35"/>
  <c r="P16" i="11"/>
  <c r="F137" i="35"/>
  <c r="H16" i="11"/>
  <c r="E137" i="35"/>
  <c r="G16" i="11"/>
  <c r="D137" i="35"/>
  <c r="F16" i="11"/>
  <c r="C137" i="35"/>
  <c r="U15" i="11"/>
  <c r="R15" i="11"/>
  <c r="H136" i="35"/>
  <c r="Q15" i="11"/>
  <c r="G136" i="35"/>
  <c r="P15" i="11"/>
  <c r="F136" i="35"/>
  <c r="H15" i="11"/>
  <c r="E136" i="35"/>
  <c r="G15" i="11"/>
  <c r="D136" i="35"/>
  <c r="F15" i="11"/>
  <c r="C136" i="35"/>
  <c r="U14" i="11"/>
  <c r="R14" i="11"/>
  <c r="H135" i="35"/>
  <c r="Q14" i="11"/>
  <c r="G135" i="35"/>
  <c r="P14" i="11"/>
  <c r="F135" i="35"/>
  <c r="H14" i="11"/>
  <c r="E135" i="35"/>
  <c r="G14" i="11"/>
  <c r="D135" i="35"/>
  <c r="F14" i="11"/>
  <c r="C135" i="35"/>
  <c r="U13" i="11"/>
  <c r="R13" i="11"/>
  <c r="H134" i="35"/>
  <c r="Q13" i="11"/>
  <c r="G134" i="35"/>
  <c r="P13" i="11"/>
  <c r="F134" i="35"/>
  <c r="H13" i="11"/>
  <c r="E134" i="35"/>
  <c r="G13" i="11"/>
  <c r="D134" i="35"/>
  <c r="F13" i="11"/>
  <c r="C134" i="35"/>
  <c r="U12" i="11"/>
  <c r="R12" i="11"/>
  <c r="H133" i="35"/>
  <c r="Q12" i="11"/>
  <c r="G133" i="35"/>
  <c r="P12" i="11"/>
  <c r="F133" i="35"/>
  <c r="H12" i="11"/>
  <c r="E133" i="35"/>
  <c r="G12" i="11"/>
  <c r="D133" i="35"/>
  <c r="F12" i="11"/>
  <c r="C133" i="35"/>
  <c r="U11" i="11"/>
  <c r="R11" i="11"/>
  <c r="H132" i="35"/>
  <c r="Q11" i="11"/>
  <c r="G132" i="35"/>
  <c r="P11" i="11"/>
  <c r="F132" i="35"/>
  <c r="H11" i="11"/>
  <c r="E132" i="35"/>
  <c r="G11" i="11"/>
  <c r="D132" i="35"/>
  <c r="F11" i="11"/>
  <c r="C132" i="35"/>
  <c r="U9" i="11"/>
  <c r="R9" i="11"/>
  <c r="H130" i="35"/>
  <c r="Q9" i="11"/>
  <c r="G130" i="35"/>
  <c r="P9" i="11"/>
  <c r="F130" i="35"/>
  <c r="H9" i="11"/>
  <c r="E130" i="35"/>
  <c r="G9" i="11"/>
  <c r="D130" i="35"/>
  <c r="F9" i="11"/>
  <c r="C130" i="35"/>
  <c r="J78" i="35"/>
  <c r="V8" i="11" s="1"/>
  <c r="I78" i="35"/>
  <c r="H78" i="35"/>
  <c r="G78" i="35"/>
  <c r="F78" i="35"/>
  <c r="E78" i="35"/>
  <c r="D78" i="35"/>
  <c r="C78" i="35"/>
  <c r="R25" i="11" l="1"/>
  <c r="F8" i="11"/>
  <c r="C129" i="35"/>
  <c r="G8" i="11"/>
  <c r="D129" i="35"/>
  <c r="H8" i="11"/>
  <c r="E129" i="35"/>
  <c r="P8" i="11"/>
  <c r="F129" i="35"/>
  <c r="Q8" i="11"/>
  <c r="G129" i="35"/>
  <c r="R8" i="11"/>
  <c r="H129" i="35"/>
  <c r="U8" i="11"/>
  <c r="R22" i="11"/>
  <c r="R21" i="11"/>
  <c r="T44" i="11"/>
  <c r="T43" i="11"/>
  <c r="T41" i="11"/>
  <c r="T21" i="11"/>
  <c r="T8" i="11"/>
  <c r="T20" i="11" l="1"/>
  <c r="T19" i="11"/>
  <c r="T18" i="11"/>
  <c r="T17" i="11"/>
  <c r="T16" i="11"/>
  <c r="T15" i="11"/>
  <c r="T14" i="11"/>
  <c r="T13" i="11"/>
  <c r="T12" i="11"/>
  <c r="T11" i="11"/>
  <c r="T10" i="11"/>
  <c r="T9" i="11"/>
  <c r="T39" i="11"/>
  <c r="T38" i="11"/>
  <c r="T37" i="11"/>
  <c r="T36" i="11"/>
  <c r="T35" i="11"/>
  <c r="T34" i="11"/>
  <c r="T33" i="11"/>
  <c r="T32" i="11"/>
  <c r="T31" i="11"/>
  <c r="T30" i="11"/>
  <c r="T29" i="11"/>
  <c r="T28" i="11"/>
  <c r="T27" i="11"/>
  <c r="T26" i="11"/>
  <c r="T25" i="11"/>
  <c r="T24" i="11"/>
  <c r="T23" i="11"/>
  <c r="T22" i="11"/>
  <c r="T40" i="11"/>
  <c r="AE10" i="11"/>
  <c r="X6" i="13" s="1"/>
  <c r="AF10" i="11"/>
  <c r="Y6" i="13" s="1"/>
  <c r="AE9" i="11"/>
  <c r="AF9" i="11"/>
  <c r="Y5" i="13" s="1"/>
  <c r="N28" i="13" s="1"/>
  <c r="T4" i="13"/>
  <c r="AF6" i="11"/>
  <c r="AH10" i="11"/>
  <c r="AJ6" i="13" s="1"/>
  <c r="AH9" i="11"/>
  <c r="AJ5" i="13" s="1"/>
  <c r="AH8" i="11"/>
  <c r="AJ4" i="13" s="1"/>
  <c r="AI6" i="11"/>
  <c r="AH6" i="11"/>
  <c r="AG6" i="11"/>
  <c r="AD9" i="11"/>
  <c r="AH5" i="13" s="1"/>
  <c r="AD10" i="11"/>
  <c r="W6" i="13" s="1"/>
  <c r="AF8" i="11"/>
  <c r="Y4" i="13" s="1"/>
  <c r="N27" i="13" s="1"/>
  <c r="AE8" i="11"/>
  <c r="X4" i="13" s="1"/>
  <c r="AA12" i="34"/>
  <c r="V12" i="34"/>
  <c r="AA11" i="34"/>
  <c r="V11" i="34"/>
  <c r="AA10" i="34"/>
  <c r="V10" i="34"/>
  <c r="AA9" i="34"/>
  <c r="V9" i="34"/>
  <c r="AA8" i="34"/>
  <c r="V8" i="34"/>
  <c r="AA7" i="34"/>
  <c r="V7" i="34"/>
  <c r="AA6" i="34"/>
  <c r="V6" i="34"/>
  <c r="AA5" i="34"/>
  <c r="X5" i="34"/>
  <c r="W5" i="34"/>
  <c r="V5" i="34"/>
  <c r="AA4" i="34"/>
  <c r="Z4" i="34"/>
  <c r="Y4" i="34"/>
  <c r="X4" i="34"/>
  <c r="W4" i="34"/>
  <c r="V4" i="34"/>
  <c r="AA3" i="34"/>
  <c r="Z3" i="34"/>
  <c r="Y3" i="34"/>
  <c r="X3" i="34"/>
  <c r="W3" i="34"/>
  <c r="V3" i="34"/>
  <c r="AA2" i="34"/>
  <c r="Z2" i="34"/>
  <c r="Y2" i="34"/>
  <c r="X2" i="34"/>
  <c r="W2" i="34"/>
  <c r="V2" i="34"/>
  <c r="W5" i="13" l="1"/>
  <c r="AH6" i="13"/>
  <c r="AI4" i="13"/>
  <c r="W6" i="34"/>
  <c r="X6" i="34"/>
  <c r="Z5" i="34"/>
  <c r="AH11" i="11"/>
  <c r="AJ7" i="13" s="1"/>
  <c r="Y5" i="34"/>
  <c r="AD12" i="11"/>
  <c r="W8" i="13" s="1"/>
  <c r="AD11" i="11"/>
  <c r="W7" i="13" s="1"/>
  <c r="AG9" i="11"/>
  <c r="Z5" i="13" s="1"/>
  <c r="O28" i="13" s="1"/>
  <c r="X5" i="13"/>
  <c r="AI5" i="13"/>
  <c r="AI9" i="11"/>
  <c r="AK5" i="13" s="1"/>
  <c r="AG10" i="11"/>
  <c r="AI10" i="11"/>
  <c r="AK6" i="13" s="1"/>
  <c r="AI6" i="13"/>
  <c r="AF3" i="31"/>
  <c r="AE3" i="31"/>
  <c r="C4" i="13"/>
  <c r="AF3" i="15"/>
  <c r="AE3" i="15"/>
  <c r="AF3" i="14"/>
  <c r="AE3" i="14"/>
  <c r="AF3" i="13"/>
  <c r="AE3" i="13"/>
  <c r="AA4" i="13"/>
  <c r="AH8" i="13" l="1"/>
  <c r="Y6" i="34"/>
  <c r="X7" i="34"/>
  <c r="Z6" i="34"/>
  <c r="W7" i="34"/>
  <c r="AH13" i="11"/>
  <c r="AJ9" i="13" s="1"/>
  <c r="AH12" i="11"/>
  <c r="AJ8" i="13" s="1"/>
  <c r="AF11" i="11"/>
  <c r="AD13" i="11"/>
  <c r="AE13" i="11"/>
  <c r="AH7" i="13"/>
  <c r="AE15" i="11"/>
  <c r="AE14" i="11"/>
  <c r="AE11" i="11"/>
  <c r="AE12" i="11"/>
  <c r="E2" i="34"/>
  <c r="Q1" i="34"/>
  <c r="P1" i="34"/>
  <c r="O1" i="34"/>
  <c r="N1" i="34"/>
  <c r="M1" i="34"/>
  <c r="L1" i="34"/>
  <c r="K1" i="34"/>
  <c r="J1" i="34"/>
  <c r="I1" i="34"/>
  <c r="H1" i="34"/>
  <c r="G1" i="34"/>
  <c r="F1" i="34"/>
  <c r="E1" i="34"/>
  <c r="C5" i="13"/>
  <c r="W8" i="34" l="1"/>
  <c r="AH14" i="11"/>
  <c r="AJ10" i="13" s="1"/>
  <c r="Y7" i="34"/>
  <c r="Z7" i="34"/>
  <c r="AI12" i="11"/>
  <c r="AK8" i="13" s="1"/>
  <c r="X8" i="34"/>
  <c r="AI10" i="13"/>
  <c r="X10" i="13"/>
  <c r="AE16" i="11"/>
  <c r="AI9" i="13"/>
  <c r="X9" i="13"/>
  <c r="AD14" i="11"/>
  <c r="AF12" i="11"/>
  <c r="Y8" i="13" s="1"/>
  <c r="N31" i="13" s="1"/>
  <c r="AI8" i="13"/>
  <c r="X8" i="13"/>
  <c r="X7" i="13"/>
  <c r="AI7" i="13"/>
  <c r="X11" i="13"/>
  <c r="AI11" i="13"/>
  <c r="AI11" i="11"/>
  <c r="AK7" i="13" s="1"/>
  <c r="AI13" i="11"/>
  <c r="AK9" i="13" s="1"/>
  <c r="W9" i="13"/>
  <c r="AH9" i="13"/>
  <c r="AG11" i="11"/>
  <c r="Z7" i="13" s="1"/>
  <c r="O30" i="13" s="1"/>
  <c r="Y7" i="13"/>
  <c r="N30" i="13" s="1"/>
  <c r="E3" i="34"/>
  <c r="X6" i="11"/>
  <c r="Y6" i="11"/>
  <c r="Z6" i="11"/>
  <c r="B482" i="30" s="1"/>
  <c r="AA6" i="11"/>
  <c r="AA1" i="34" s="1"/>
  <c r="AB6" i="11"/>
  <c r="AC6" i="11"/>
  <c r="W6" i="11"/>
  <c r="U6" i="11"/>
  <c r="T6" i="11"/>
  <c r="V1" i="34" s="1"/>
  <c r="B431" i="30" l="1"/>
  <c r="B435" i="30"/>
  <c r="B442" i="30"/>
  <c r="B443" i="30"/>
  <c r="B410" i="30"/>
  <c r="B353" i="30"/>
  <c r="B367" i="30"/>
  <c r="B368" i="30"/>
  <c r="B369" i="30"/>
  <c r="B370" i="30"/>
  <c r="B371" i="30"/>
  <c r="B372" i="30"/>
  <c r="B433" i="30"/>
  <c r="B415" i="30"/>
  <c r="B414" i="30"/>
  <c r="B434" i="30"/>
  <c r="B373" i="30"/>
  <c r="B511" i="30"/>
  <c r="AG12" i="11"/>
  <c r="Z8" i="13" s="1"/>
  <c r="O31" i="13" s="1"/>
  <c r="W9" i="34"/>
  <c r="X9" i="34"/>
  <c r="Z8" i="34"/>
  <c r="Y8" i="34"/>
  <c r="AH15" i="11"/>
  <c r="AJ11" i="13" s="1"/>
  <c r="X12" i="13"/>
  <c r="AI12" i="13"/>
  <c r="AF13" i="11"/>
  <c r="AD15" i="11"/>
  <c r="W10" i="13"/>
  <c r="AH10" i="13"/>
  <c r="AI14" i="11"/>
  <c r="AK10" i="13" s="1"/>
  <c r="AE17" i="11"/>
  <c r="B509" i="30"/>
  <c r="B357" i="30"/>
  <c r="B508" i="30"/>
  <c r="B485" i="30"/>
  <c r="Z1" i="34"/>
  <c r="B432" i="30"/>
  <c r="B497" i="30"/>
  <c r="B480" i="30"/>
  <c r="B275" i="30"/>
  <c r="W1" i="34"/>
  <c r="B411" i="30"/>
  <c r="Y1" i="34"/>
  <c r="B366" i="30"/>
  <c r="B358" i="30"/>
  <c r="B495" i="30"/>
  <c r="B429" i="30"/>
  <c r="B303" i="30"/>
  <c r="B420" i="30"/>
  <c r="B302" i="30"/>
  <c r="B419" i="30"/>
  <c r="B418" i="30"/>
  <c r="B288" i="30"/>
  <c r="B417" i="30"/>
  <c r="B479" i="30"/>
  <c r="B346" i="30"/>
  <c r="X1" i="34"/>
  <c r="B430" i="30"/>
  <c r="B304" i="30"/>
  <c r="B494" i="30"/>
  <c r="B356" i="30"/>
  <c r="B493" i="30"/>
  <c r="B355" i="30"/>
  <c r="B289" i="30"/>
  <c r="B354" i="30"/>
  <c r="B287" i="30"/>
  <c r="B352" i="30"/>
  <c r="B416" i="30"/>
  <c r="AB4" i="13"/>
  <c r="B510" i="30"/>
  <c r="B496" i="30"/>
  <c r="B481" i="30"/>
  <c r="B301" i="30"/>
  <c r="B284" i="30"/>
  <c r="B298" i="30"/>
  <c r="B507" i="30"/>
  <c r="B492" i="30"/>
  <c r="AA5" i="13"/>
  <c r="B558" i="30"/>
  <c r="B573" i="30"/>
  <c r="B574" i="30"/>
  <c r="B559" i="30"/>
  <c r="B557" i="30"/>
  <c r="B560" i="30"/>
  <c r="B575" i="30"/>
  <c r="B554" i="30"/>
  <c r="B561" i="30"/>
  <c r="B576" i="30"/>
  <c r="B562" i="30"/>
  <c r="B577" i="30"/>
  <c r="B566" i="30"/>
  <c r="B569" i="30"/>
  <c r="B547" i="30"/>
  <c r="B563" i="30"/>
  <c r="B551" i="30"/>
  <c r="B548" i="30"/>
  <c r="B555" i="30"/>
  <c r="B549" i="30"/>
  <c r="B564" i="30"/>
  <c r="B578" i="30"/>
  <c r="B550" i="30"/>
  <c r="B565" i="30"/>
  <c r="B579" i="30"/>
  <c r="B572" i="30"/>
  <c r="B546" i="30"/>
  <c r="B552" i="30"/>
  <c r="B567" i="30"/>
  <c r="B553" i="30"/>
  <c r="B568" i="30"/>
  <c r="B570" i="30"/>
  <c r="B556" i="30"/>
  <c r="B571" i="30"/>
  <c r="B428" i="30"/>
  <c r="B413" i="30"/>
  <c r="B491" i="30"/>
  <c r="AC4" i="13"/>
  <c r="B299" i="30"/>
  <c r="B506" i="30"/>
  <c r="B296" i="30"/>
  <c r="B365" i="30"/>
  <c r="B350" i="30"/>
  <c r="B412" i="30"/>
  <c r="B505" i="30"/>
  <c r="B490" i="30"/>
  <c r="B285" i="30"/>
  <c r="B283" i="30"/>
  <c r="B280" i="30"/>
  <c r="B364" i="30"/>
  <c r="B349" i="30"/>
  <c r="B427" i="30"/>
  <c r="B504" i="30"/>
  <c r="B489" i="30"/>
  <c r="B300" i="30"/>
  <c r="B351" i="30"/>
  <c r="AC3" i="14"/>
  <c r="AC3" i="31"/>
  <c r="AC3" i="15"/>
  <c r="AC3" i="13"/>
  <c r="B279" i="30"/>
  <c r="B363" i="30"/>
  <c r="B348" i="30"/>
  <c r="B441" i="30"/>
  <c r="B426" i="30"/>
  <c r="B503" i="30"/>
  <c r="B488" i="30"/>
  <c r="B278" i="30"/>
  <c r="B342" i="30"/>
  <c r="B362" i="30"/>
  <c r="B347" i="30"/>
  <c r="B440" i="30"/>
  <c r="B425" i="30"/>
  <c r="B502" i="30"/>
  <c r="B487" i="30"/>
  <c r="B286" i="30"/>
  <c r="B281" i="30"/>
  <c r="B307" i="30"/>
  <c r="B293" i="30"/>
  <c r="B306" i="30"/>
  <c r="B292" i="30"/>
  <c r="B277" i="30"/>
  <c r="B375" i="30"/>
  <c r="B361" i="30"/>
  <c r="B439" i="30"/>
  <c r="B424" i="30"/>
  <c r="B501" i="30"/>
  <c r="B486" i="30"/>
  <c r="B282" i="30"/>
  <c r="AB3" i="15"/>
  <c r="AB3" i="14"/>
  <c r="AB3" i="31"/>
  <c r="AB3" i="13"/>
  <c r="B295" i="30"/>
  <c r="B274" i="30"/>
  <c r="B294" i="30"/>
  <c r="B276" i="30"/>
  <c r="B374" i="30"/>
  <c r="B360" i="30"/>
  <c r="B345" i="30"/>
  <c r="B438" i="30"/>
  <c r="B423" i="30"/>
  <c r="B500" i="30"/>
  <c r="AD3" i="31"/>
  <c r="AD3" i="13"/>
  <c r="AD3" i="14"/>
  <c r="AD3" i="15"/>
  <c r="B297" i="30"/>
  <c r="B344" i="30"/>
  <c r="B437" i="30"/>
  <c r="B422" i="30"/>
  <c r="B499" i="30"/>
  <c r="B484" i="30"/>
  <c r="AA3" i="13"/>
  <c r="AA3" i="15"/>
  <c r="AA3" i="14"/>
  <c r="AA3" i="31"/>
  <c r="B291" i="30"/>
  <c r="B305" i="30"/>
  <c r="B290" i="30"/>
  <c r="B359" i="30"/>
  <c r="B343" i="30"/>
  <c r="B436" i="30"/>
  <c r="B421" i="30"/>
  <c r="B478" i="30"/>
  <c r="B498" i="30"/>
  <c r="B483" i="30"/>
  <c r="C6" i="13"/>
  <c r="E4" i="34"/>
  <c r="D289" i="30"/>
  <c r="D290" i="30"/>
  <c r="D18" i="30"/>
  <c r="D17" i="30"/>
  <c r="X10" i="34" l="1"/>
  <c r="Y9" i="34"/>
  <c r="Z9" i="34"/>
  <c r="W10" i="34"/>
  <c r="AH16" i="11"/>
  <c r="AJ12" i="13" s="1"/>
  <c r="AD16" i="11"/>
  <c r="W11" i="13"/>
  <c r="AH11" i="13"/>
  <c r="AI15" i="11"/>
  <c r="AK11" i="13" s="1"/>
  <c r="AF14" i="11"/>
  <c r="Y9" i="13"/>
  <c r="N32" i="13" s="1"/>
  <c r="AG13" i="11"/>
  <c r="Z9" i="13" s="1"/>
  <c r="O32" i="13" s="1"/>
  <c r="AI13" i="13"/>
  <c r="X13" i="13"/>
  <c r="AE18" i="11"/>
  <c r="AA7" i="13"/>
  <c r="AA6" i="13"/>
  <c r="AD4" i="13"/>
  <c r="AB5" i="13"/>
  <c r="D358" i="30"/>
  <c r="C7" i="13"/>
  <c r="E5" i="34"/>
  <c r="D19" i="30"/>
  <c r="D291" i="30"/>
  <c r="Y10" i="34" l="1"/>
  <c r="W11" i="34"/>
  <c r="Z10" i="34"/>
  <c r="AH17" i="11"/>
  <c r="AJ13" i="13" s="1"/>
  <c r="X11" i="34"/>
  <c r="X14" i="13"/>
  <c r="AI14" i="13"/>
  <c r="AF15" i="11"/>
  <c r="AE19" i="11"/>
  <c r="Y10" i="13"/>
  <c r="N33" i="13" s="1"/>
  <c r="AG14" i="11"/>
  <c r="Z10" i="13" s="1"/>
  <c r="O33" i="13" s="1"/>
  <c r="AD17" i="11"/>
  <c r="W12" i="13"/>
  <c r="AH12" i="13"/>
  <c r="AI16" i="11"/>
  <c r="AK12" i="13" s="1"/>
  <c r="C8" i="13"/>
  <c r="E6" i="34"/>
  <c r="D2" i="30"/>
  <c r="AC5" i="13"/>
  <c r="D426" i="30"/>
  <c r="AG4" i="13"/>
  <c r="AB6" i="13"/>
  <c r="D357" i="30"/>
  <c r="AA8" i="13"/>
  <c r="AB7" i="13"/>
  <c r="D359" i="30"/>
  <c r="D274" i="30"/>
  <c r="V6" i="11"/>
  <c r="Q6" i="11"/>
  <c r="R6" i="11"/>
  <c r="S6" i="11"/>
  <c r="P6" i="11"/>
  <c r="Y11" i="34" l="1"/>
  <c r="X12" i="34"/>
  <c r="Z11" i="34"/>
  <c r="W12" i="34"/>
  <c r="AH18" i="11"/>
  <c r="AJ14" i="13" s="1"/>
  <c r="AD18" i="11"/>
  <c r="AH13" i="13"/>
  <c r="W13" i="13"/>
  <c r="AI17" i="11"/>
  <c r="AK13" i="13" s="1"/>
  <c r="Y11" i="13"/>
  <c r="N34" i="13" s="1"/>
  <c r="AG15" i="11"/>
  <c r="Z11" i="13" s="1"/>
  <c r="O34" i="13" s="1"/>
  <c r="AI15" i="13"/>
  <c r="X15" i="13"/>
  <c r="AE20" i="11"/>
  <c r="AF16" i="11"/>
  <c r="R1" i="34"/>
  <c r="P3" i="13"/>
  <c r="P3" i="15"/>
  <c r="P3" i="14"/>
  <c r="P3" i="31"/>
  <c r="S3" i="15"/>
  <c r="S3" i="14"/>
  <c r="S3" i="31"/>
  <c r="S3" i="13"/>
  <c r="U1" i="34"/>
  <c r="Q3" i="15"/>
  <c r="Q3" i="13"/>
  <c r="Q3" i="14"/>
  <c r="Q3" i="31"/>
  <c r="S1" i="34"/>
  <c r="AF4" i="13"/>
  <c r="AE4" i="13"/>
  <c r="C9" i="13"/>
  <c r="E7" i="34"/>
  <c r="D34" i="30"/>
  <c r="AC6" i="13"/>
  <c r="D425" i="30"/>
  <c r="R3" i="15"/>
  <c r="R3" i="13"/>
  <c r="R3" i="14"/>
  <c r="R3" i="31"/>
  <c r="T1" i="34"/>
  <c r="AD5" i="13"/>
  <c r="D494" i="30"/>
  <c r="AA9" i="13"/>
  <c r="AC7" i="13"/>
  <c r="D427" i="30"/>
  <c r="AB8" i="13"/>
  <c r="D342" i="30"/>
  <c r="D306" i="30"/>
  <c r="B444" i="30"/>
  <c r="B477" i="30"/>
  <c r="B452" i="30"/>
  <c r="B474" i="30"/>
  <c r="B472" i="30"/>
  <c r="B476" i="30"/>
  <c r="B450" i="30"/>
  <c r="B463" i="30"/>
  <c r="B456" i="30"/>
  <c r="B455" i="30"/>
  <c r="B451" i="30"/>
  <c r="B447" i="30"/>
  <c r="B457" i="30"/>
  <c r="B454" i="30"/>
  <c r="B458" i="30"/>
  <c r="B473" i="30"/>
  <c r="B453" i="30"/>
  <c r="B464" i="30"/>
  <c r="B448" i="30"/>
  <c r="B471" i="30"/>
  <c r="B460" i="30"/>
  <c r="B445" i="30"/>
  <c r="B465" i="30"/>
  <c r="B449" i="30"/>
  <c r="B470" i="30"/>
  <c r="B459" i="30"/>
  <c r="B467" i="30"/>
  <c r="B462" i="30"/>
  <c r="B468" i="30"/>
  <c r="B461" i="30"/>
  <c r="B466" i="30"/>
  <c r="B446" i="30"/>
  <c r="B475" i="30"/>
  <c r="B469" i="30"/>
  <c r="B386" i="30"/>
  <c r="B390" i="30"/>
  <c r="B405" i="30"/>
  <c r="B385" i="30"/>
  <c r="B396" i="30"/>
  <c r="B380" i="30"/>
  <c r="B403" i="30"/>
  <c r="B392" i="30"/>
  <c r="B377" i="30"/>
  <c r="B397" i="30"/>
  <c r="B381" i="30"/>
  <c r="B402" i="30"/>
  <c r="B391" i="30"/>
  <c r="B399" i="30"/>
  <c r="B394" i="30"/>
  <c r="B400" i="30"/>
  <c r="B393" i="30"/>
  <c r="B398" i="30"/>
  <c r="B378" i="30"/>
  <c r="B407" i="30"/>
  <c r="B401" i="30"/>
  <c r="B376" i="30"/>
  <c r="B409" i="30"/>
  <c r="B384" i="30"/>
  <c r="B406" i="30"/>
  <c r="B404" i="30"/>
  <c r="B408" i="30"/>
  <c r="B382" i="30"/>
  <c r="B395" i="30"/>
  <c r="B388" i="30"/>
  <c r="B387" i="30"/>
  <c r="B383" i="30"/>
  <c r="B379" i="30"/>
  <c r="B389" i="30"/>
  <c r="B323" i="30"/>
  <c r="B331" i="30"/>
  <c r="B326" i="30"/>
  <c r="B332" i="30"/>
  <c r="B325" i="30"/>
  <c r="B330" i="30"/>
  <c r="B310" i="30"/>
  <c r="B339" i="30"/>
  <c r="B333" i="30"/>
  <c r="B308" i="30"/>
  <c r="B341" i="30"/>
  <c r="B316" i="30"/>
  <c r="B338" i="30"/>
  <c r="B336" i="30"/>
  <c r="B340" i="30"/>
  <c r="B314" i="30"/>
  <c r="B327" i="30"/>
  <c r="B320" i="30"/>
  <c r="B319" i="30"/>
  <c r="B315" i="30"/>
  <c r="B311" i="30"/>
  <c r="B321" i="30"/>
  <c r="B318" i="30"/>
  <c r="B322" i="30"/>
  <c r="B337" i="30"/>
  <c r="B317" i="30"/>
  <c r="B328" i="30"/>
  <c r="B312" i="30"/>
  <c r="B335" i="30"/>
  <c r="B324" i="30"/>
  <c r="B309" i="30"/>
  <c r="B329" i="30"/>
  <c r="B313" i="30"/>
  <c r="B334" i="30"/>
  <c r="B272" i="30"/>
  <c r="B246" i="30"/>
  <c r="B259" i="30"/>
  <c r="B252" i="30"/>
  <c r="B251" i="30"/>
  <c r="B247" i="30"/>
  <c r="B243" i="30"/>
  <c r="B253" i="30"/>
  <c r="B250" i="30"/>
  <c r="B254" i="30"/>
  <c r="B269" i="30"/>
  <c r="B249" i="30"/>
  <c r="B260" i="30"/>
  <c r="B244" i="30"/>
  <c r="B267" i="30"/>
  <c r="B256" i="30"/>
  <c r="B241" i="30"/>
  <c r="B261" i="30"/>
  <c r="B245" i="30"/>
  <c r="B266" i="30"/>
  <c r="B255" i="30"/>
  <c r="B263" i="30"/>
  <c r="B258" i="30"/>
  <c r="B264" i="30"/>
  <c r="B257" i="30"/>
  <c r="B262" i="30"/>
  <c r="B242" i="30"/>
  <c r="B271" i="30"/>
  <c r="B265" i="30"/>
  <c r="B240" i="30"/>
  <c r="B273" i="30"/>
  <c r="B248" i="30"/>
  <c r="B270" i="30"/>
  <c r="B268" i="30"/>
  <c r="B528" i="30"/>
  <c r="B513" i="30"/>
  <c r="B533" i="30"/>
  <c r="B517" i="30"/>
  <c r="B538" i="30"/>
  <c r="B527" i="30"/>
  <c r="B535" i="30"/>
  <c r="B530" i="30"/>
  <c r="B536" i="30"/>
  <c r="B529" i="30"/>
  <c r="B534" i="30"/>
  <c r="B514" i="30"/>
  <c r="B543" i="30"/>
  <c r="B537" i="30"/>
  <c r="B512" i="30"/>
  <c r="B545" i="30"/>
  <c r="B520" i="30"/>
  <c r="B542" i="30"/>
  <c r="B540" i="30"/>
  <c r="B544" i="30"/>
  <c r="B518" i="30"/>
  <c r="B531" i="30"/>
  <c r="B524" i="30"/>
  <c r="B523" i="30"/>
  <c r="B519" i="30"/>
  <c r="B515" i="30"/>
  <c r="B525" i="30"/>
  <c r="B522" i="30"/>
  <c r="B526" i="30"/>
  <c r="B541" i="30"/>
  <c r="B521" i="30"/>
  <c r="B532" i="30"/>
  <c r="B516" i="30"/>
  <c r="B539" i="30"/>
  <c r="Z12" i="34" l="1"/>
  <c r="Y12" i="34"/>
  <c r="AI16" i="13"/>
  <c r="X16" i="13"/>
  <c r="AF17" i="11"/>
  <c r="W14" i="13"/>
  <c r="AH14" i="13"/>
  <c r="AI18" i="11"/>
  <c r="AK14" i="13" s="1"/>
  <c r="Y12" i="13"/>
  <c r="N35" i="13" s="1"/>
  <c r="AG16" i="11"/>
  <c r="Z12" i="13" s="1"/>
  <c r="O35" i="13" s="1"/>
  <c r="AE21" i="11"/>
  <c r="AD19" i="11"/>
  <c r="AD7" i="13"/>
  <c r="D495" i="30"/>
  <c r="AD6" i="13"/>
  <c r="D493" i="30"/>
  <c r="AA10" i="13"/>
  <c r="AB9" i="13"/>
  <c r="D374" i="30"/>
  <c r="C10" i="13"/>
  <c r="E8" i="34"/>
  <c r="D13" i="30"/>
  <c r="AG5" i="13"/>
  <c r="D562" i="30"/>
  <c r="AC8" i="13"/>
  <c r="D410" i="30"/>
  <c r="D285" i="30"/>
  <c r="AI4" i="14" l="1"/>
  <c r="X4" i="14"/>
  <c r="AH19" i="11"/>
  <c r="AJ15" i="13" s="1"/>
  <c r="AH20" i="11"/>
  <c r="AJ16" i="13" s="1"/>
  <c r="W15" i="13"/>
  <c r="AH15" i="13"/>
  <c r="AI19" i="11"/>
  <c r="AK15" i="13" s="1"/>
  <c r="AD20" i="11"/>
  <c r="AE22" i="11"/>
  <c r="Y13" i="13"/>
  <c r="N36" i="13" s="1"/>
  <c r="AG17" i="11"/>
  <c r="Z13" i="13" s="1"/>
  <c r="O36" i="13" s="1"/>
  <c r="AF18" i="11"/>
  <c r="AC9" i="13"/>
  <c r="D442" i="30"/>
  <c r="AG6" i="13"/>
  <c r="D561" i="30"/>
  <c r="AB10" i="13"/>
  <c r="D353" i="30"/>
  <c r="AA11" i="13"/>
  <c r="AD8" i="13"/>
  <c r="D478" i="30"/>
  <c r="AE5" i="13"/>
  <c r="AF5" i="13"/>
  <c r="C11" i="13"/>
  <c r="E9" i="34"/>
  <c r="D12" i="30"/>
  <c r="AG7" i="13"/>
  <c r="D563" i="30"/>
  <c r="D284" i="30"/>
  <c r="AI5" i="14" l="1"/>
  <c r="X5" i="14"/>
  <c r="AH21" i="11"/>
  <c r="AJ4" i="14" s="1"/>
  <c r="AF19" i="11"/>
  <c r="AE23" i="11"/>
  <c r="W16" i="13"/>
  <c r="AH16" i="13"/>
  <c r="AI20" i="11"/>
  <c r="AK16" i="13" s="1"/>
  <c r="Y14" i="13"/>
  <c r="N37" i="13" s="1"/>
  <c r="AG18" i="11"/>
  <c r="Z14" i="13" s="1"/>
  <c r="O37" i="13" s="1"/>
  <c r="AD21" i="11"/>
  <c r="AB11" i="13"/>
  <c r="D352" i="30"/>
  <c r="AC10" i="13"/>
  <c r="D421" i="30"/>
  <c r="AE7" i="13"/>
  <c r="AF7" i="13"/>
  <c r="AE6" i="13"/>
  <c r="AF6" i="13"/>
  <c r="AA12" i="13"/>
  <c r="C12" i="13"/>
  <c r="E10" i="34"/>
  <c r="D11" i="30"/>
  <c r="AD9" i="13"/>
  <c r="D510" i="30"/>
  <c r="AG8" i="13"/>
  <c r="D546" i="30"/>
  <c r="D283" i="30"/>
  <c r="AI6" i="14" l="1"/>
  <c r="X6" i="14"/>
  <c r="AH4" i="14"/>
  <c r="W4" i="14"/>
  <c r="AH22" i="11"/>
  <c r="AJ5" i="14" s="1"/>
  <c r="AD22" i="11"/>
  <c r="AI21" i="11"/>
  <c r="AK4" i="14" s="1"/>
  <c r="AE24" i="11"/>
  <c r="AF20" i="11"/>
  <c r="Y15" i="13"/>
  <c r="N38" i="13" s="1"/>
  <c r="AG19" i="11"/>
  <c r="Z15" i="13" s="1"/>
  <c r="O38" i="13" s="1"/>
  <c r="AE8" i="13"/>
  <c r="AF8" i="13"/>
  <c r="C13" i="13"/>
  <c r="E11" i="34"/>
  <c r="D3" i="30"/>
  <c r="AB12" i="13"/>
  <c r="D351" i="30"/>
  <c r="AG9" i="13"/>
  <c r="D578" i="30"/>
  <c r="AD10" i="13"/>
  <c r="D489" i="30"/>
  <c r="AC11" i="13"/>
  <c r="D420" i="30"/>
  <c r="AA13" i="13"/>
  <c r="D275" i="30"/>
  <c r="AI7" i="14" l="1"/>
  <c r="X7" i="14"/>
  <c r="W5" i="14"/>
  <c r="AH5" i="14"/>
  <c r="AH23" i="11"/>
  <c r="AJ6" i="14" s="1"/>
  <c r="AF21" i="11"/>
  <c r="AG21" i="11" s="1"/>
  <c r="Z4" i="14" s="1"/>
  <c r="O23" i="14" s="1"/>
  <c r="Y16" i="13"/>
  <c r="N39" i="13" s="1"/>
  <c r="AG20" i="11"/>
  <c r="Z16" i="13" s="1"/>
  <c r="O39" i="13" s="1"/>
  <c r="AE25" i="11"/>
  <c r="AI22" i="11"/>
  <c r="AK5" i="14" s="1"/>
  <c r="AD23" i="11"/>
  <c r="AB13" i="13"/>
  <c r="D343" i="30"/>
  <c r="C14" i="13"/>
  <c r="E12" i="34"/>
  <c r="D25" i="30"/>
  <c r="AG10" i="13"/>
  <c r="D557" i="30"/>
  <c r="AE9" i="13"/>
  <c r="AF9" i="13"/>
  <c r="AC12" i="13"/>
  <c r="D419" i="30"/>
  <c r="AD11" i="13"/>
  <c r="D488" i="30"/>
  <c r="AA14" i="13"/>
  <c r="D297" i="30"/>
  <c r="AH6" i="14" l="1"/>
  <c r="W6" i="14"/>
  <c r="X8" i="14"/>
  <c r="AI8" i="14"/>
  <c r="AH24" i="11"/>
  <c r="AJ7" i="14" s="1"/>
  <c r="AE26" i="11"/>
  <c r="AI23" i="11"/>
  <c r="AK6" i="14" s="1"/>
  <c r="AF22" i="11"/>
  <c r="AG22" i="11" s="1"/>
  <c r="Z5" i="14" s="1"/>
  <c r="O24" i="14" s="1"/>
  <c r="AD24" i="11"/>
  <c r="AD12" i="13"/>
  <c r="D487" i="30"/>
  <c r="AE10" i="13"/>
  <c r="AF10" i="13"/>
  <c r="AB14" i="13"/>
  <c r="D365" i="30"/>
  <c r="C15" i="13"/>
  <c r="E13" i="34"/>
  <c r="D24" i="30"/>
  <c r="AG11" i="13"/>
  <c r="D556" i="30"/>
  <c r="AA15" i="13"/>
  <c r="W13" i="34"/>
  <c r="AC13" i="13"/>
  <c r="D411" i="30"/>
  <c r="D296" i="30"/>
  <c r="W7" i="14" l="1"/>
  <c r="AH7" i="14"/>
  <c r="AI9" i="14"/>
  <c r="X9" i="14"/>
  <c r="AH25" i="11"/>
  <c r="AJ8" i="14" s="1"/>
  <c r="AD25" i="11"/>
  <c r="AF23" i="11"/>
  <c r="AG23" i="11" s="1"/>
  <c r="Z6" i="14" s="1"/>
  <c r="O25" i="14" s="1"/>
  <c r="AE27" i="11"/>
  <c r="AI24" i="11"/>
  <c r="AK7" i="14" s="1"/>
  <c r="AG12" i="13"/>
  <c r="D555" i="30"/>
  <c r="C16" i="13"/>
  <c r="E14" i="34"/>
  <c r="D35" i="30"/>
  <c r="AD13" i="13"/>
  <c r="D479" i="30"/>
  <c r="AC14" i="13"/>
  <c r="D433" i="30"/>
  <c r="AB15" i="13"/>
  <c r="X13" i="34"/>
  <c r="D364" i="30"/>
  <c r="AE11" i="13"/>
  <c r="AF11" i="13"/>
  <c r="AA16" i="13"/>
  <c r="W14" i="34"/>
  <c r="D307" i="30"/>
  <c r="X10" i="14" l="1"/>
  <c r="AI10" i="14"/>
  <c r="AH8" i="14"/>
  <c r="W8" i="14"/>
  <c r="AH26" i="11"/>
  <c r="AJ9" i="14" s="1"/>
  <c r="AE28" i="11"/>
  <c r="AD26" i="11"/>
  <c r="AI25" i="11"/>
  <c r="AK8" i="14" s="1"/>
  <c r="AB16" i="13"/>
  <c r="X14" i="34"/>
  <c r="D375" i="30"/>
  <c r="AD14" i="13"/>
  <c r="D501" i="30"/>
  <c r="C4" i="14"/>
  <c r="E15" i="34"/>
  <c r="D8" i="30"/>
  <c r="AA4" i="14"/>
  <c r="W15" i="34"/>
  <c r="AC15" i="13"/>
  <c r="Y13" i="34"/>
  <c r="D432" i="30"/>
  <c r="AG13" i="13"/>
  <c r="D547" i="30"/>
  <c r="AE12" i="13"/>
  <c r="AF12" i="13"/>
  <c r="D280" i="30"/>
  <c r="AI11" i="14" l="1"/>
  <c r="X11" i="14"/>
  <c r="AH9" i="14"/>
  <c r="W9" i="14"/>
  <c r="AH27" i="11"/>
  <c r="AJ10" i="14" s="1"/>
  <c r="AF25" i="11"/>
  <c r="AG25" i="11" s="1"/>
  <c r="Z8" i="14" s="1"/>
  <c r="O27" i="14" s="1"/>
  <c r="AI26" i="11"/>
  <c r="AK9" i="14" s="1"/>
  <c r="AD27" i="11"/>
  <c r="AE29" i="11"/>
  <c r="AG14" i="13"/>
  <c r="D569" i="30"/>
  <c r="AB4" i="14"/>
  <c r="X15" i="34"/>
  <c r="D348" i="30"/>
  <c r="C5" i="14"/>
  <c r="E16" i="34"/>
  <c r="D9" i="30"/>
  <c r="AE13" i="13"/>
  <c r="AF13" i="13"/>
  <c r="AC16" i="13"/>
  <c r="Y14" i="34"/>
  <c r="D443" i="30"/>
  <c r="AD15" i="13"/>
  <c r="Z13" i="34"/>
  <c r="D500" i="30"/>
  <c r="AA5" i="14"/>
  <c r="W16" i="34"/>
  <c r="D281" i="30"/>
  <c r="AI12" i="14" l="1"/>
  <c r="X12" i="14"/>
  <c r="W10" i="14"/>
  <c r="AH10" i="14"/>
  <c r="AH28" i="11"/>
  <c r="AJ11" i="14" s="1"/>
  <c r="AI27" i="11"/>
  <c r="AK10" i="14" s="1"/>
  <c r="AE30" i="11"/>
  <c r="AD28" i="11"/>
  <c r="AB5" i="14"/>
  <c r="X16" i="34"/>
  <c r="D349" i="30"/>
  <c r="AC4" i="14"/>
  <c r="Y15" i="34"/>
  <c r="D416" i="30"/>
  <c r="AD16" i="13"/>
  <c r="Z14" i="34"/>
  <c r="D511" i="30"/>
  <c r="C6" i="14"/>
  <c r="E17" i="34"/>
  <c r="AG15" i="13"/>
  <c r="AA13" i="34"/>
  <c r="D568" i="30"/>
  <c r="AE14" i="13"/>
  <c r="AF14" i="13"/>
  <c r="AA6" i="14"/>
  <c r="W17" i="34"/>
  <c r="AI13" i="14" l="1"/>
  <c r="X13" i="14"/>
  <c r="W11" i="14"/>
  <c r="AH11" i="14"/>
  <c r="AH29" i="11"/>
  <c r="AJ12" i="14" s="1"/>
  <c r="AI28" i="11"/>
  <c r="AK11" i="14" s="1"/>
  <c r="AD29" i="11"/>
  <c r="AE31" i="11"/>
  <c r="AF27" i="11"/>
  <c r="AG27" i="11" s="1"/>
  <c r="Z10" i="14" s="1"/>
  <c r="O29" i="14" s="1"/>
  <c r="AA7" i="14"/>
  <c r="W18" i="34"/>
  <c r="AG16" i="13"/>
  <c r="D579" i="30"/>
  <c r="AA14" i="34"/>
  <c r="AD4" i="14"/>
  <c r="Z15" i="34"/>
  <c r="D484" i="30"/>
  <c r="C7" i="14"/>
  <c r="E18" i="34"/>
  <c r="D22" i="30"/>
  <c r="AB6" i="14"/>
  <c r="X17" i="34"/>
  <c r="AC5" i="14"/>
  <c r="Y16" i="34"/>
  <c r="D417" i="30"/>
  <c r="AE15" i="13"/>
  <c r="AF15" i="13"/>
  <c r="D294" i="30"/>
  <c r="AI4" i="15" l="1"/>
  <c r="X4" i="15"/>
  <c r="W12" i="14"/>
  <c r="AH12" i="14"/>
  <c r="AH30" i="11"/>
  <c r="AJ13" i="14" s="1"/>
  <c r="AF28" i="11"/>
  <c r="AG28" i="11" s="1"/>
  <c r="Z11" i="14" s="1"/>
  <c r="O30" i="14" s="1"/>
  <c r="AE32" i="11"/>
  <c r="AI29" i="11"/>
  <c r="AK12" i="14" s="1"/>
  <c r="AD30" i="11"/>
  <c r="AG4" i="14"/>
  <c r="AA15" i="34"/>
  <c r="D552" i="30"/>
  <c r="AE16" i="13"/>
  <c r="AF16" i="13"/>
  <c r="AB7" i="14"/>
  <c r="X18" i="34"/>
  <c r="D362" i="30"/>
  <c r="C8" i="14"/>
  <c r="E19" i="34"/>
  <c r="D23" i="30"/>
  <c r="AD5" i="14"/>
  <c r="Z16" i="34"/>
  <c r="D485" i="30"/>
  <c r="AC6" i="14"/>
  <c r="Y17" i="34"/>
  <c r="AA8" i="14"/>
  <c r="W19" i="34"/>
  <c r="D295" i="30"/>
  <c r="W13" i="14" l="1"/>
  <c r="AH13" i="14"/>
  <c r="AI5" i="15"/>
  <c r="X5" i="15"/>
  <c r="AH31" i="11"/>
  <c r="AD31" i="11"/>
  <c r="AI30" i="11"/>
  <c r="AK13" i="14" s="1"/>
  <c r="AE33" i="11"/>
  <c r="AF29" i="11"/>
  <c r="AG29" i="11" s="1"/>
  <c r="Z12" i="14" s="1"/>
  <c r="O31" i="14" s="1"/>
  <c r="AA9" i="14"/>
  <c r="W20" i="34"/>
  <c r="C9" i="14"/>
  <c r="E20" i="34"/>
  <c r="AB8" i="14"/>
  <c r="X19" i="34"/>
  <c r="D363" i="30"/>
  <c r="AC7" i="14"/>
  <c r="Y18" i="34"/>
  <c r="D430" i="30"/>
  <c r="AD6" i="14"/>
  <c r="Z17" i="34"/>
  <c r="AE4" i="14"/>
  <c r="AF4" i="14"/>
  <c r="AG5" i="14"/>
  <c r="D553" i="30"/>
  <c r="AA16" i="34"/>
  <c r="AI6" i="15" l="1"/>
  <c r="X6" i="15"/>
  <c r="W4" i="15"/>
  <c r="AH4" i="15"/>
  <c r="AJ4" i="15"/>
  <c r="AH32" i="11"/>
  <c r="AJ5" i="15" s="1"/>
  <c r="AD32" i="11"/>
  <c r="AH5" i="15" s="1"/>
  <c r="AF30" i="11"/>
  <c r="AG30" i="11" s="1"/>
  <c r="Z13" i="14" s="1"/>
  <c r="O32" i="14" s="1"/>
  <c r="AE34" i="11"/>
  <c r="AI31" i="11"/>
  <c r="AK4" i="15" s="1"/>
  <c r="AG6" i="14"/>
  <c r="AA17" i="34"/>
  <c r="AC8" i="14"/>
  <c r="Y19" i="34"/>
  <c r="D431" i="30"/>
  <c r="AE5" i="14"/>
  <c r="AF5" i="14"/>
  <c r="AD7" i="14"/>
  <c r="Z18" i="34"/>
  <c r="D498" i="30"/>
  <c r="C10" i="14"/>
  <c r="E21" i="34"/>
  <c r="D4" i="30"/>
  <c r="AB9" i="14"/>
  <c r="X20" i="34"/>
  <c r="AA10" i="14"/>
  <c r="W21" i="34"/>
  <c r="D276" i="30"/>
  <c r="W5" i="15" l="1"/>
  <c r="AI7" i="15"/>
  <c r="X7" i="15"/>
  <c r="AH33" i="11"/>
  <c r="AJ6" i="15" s="1"/>
  <c r="AF31" i="11"/>
  <c r="AG31" i="11" s="1"/>
  <c r="Z4" i="15" s="1"/>
  <c r="O20" i="15" s="1"/>
  <c r="AD33" i="11"/>
  <c r="AE35" i="11"/>
  <c r="AI32" i="11"/>
  <c r="AK5" i="15" s="1"/>
  <c r="AB10" i="14"/>
  <c r="X21" i="34"/>
  <c r="D344" i="30"/>
  <c r="AG7" i="14"/>
  <c r="D566" i="30"/>
  <c r="AA18" i="34"/>
  <c r="AD8" i="14"/>
  <c r="Z19" i="34"/>
  <c r="D499" i="30"/>
  <c r="AA11" i="14"/>
  <c r="W22" i="34"/>
  <c r="AE6" i="14"/>
  <c r="AF6" i="14"/>
  <c r="AC9" i="14"/>
  <c r="Y20" i="34"/>
  <c r="C11" i="14"/>
  <c r="E22" i="34"/>
  <c r="D10" i="30"/>
  <c r="D282" i="30"/>
  <c r="AI8" i="15" l="1"/>
  <c r="X8" i="15"/>
  <c r="W6" i="15"/>
  <c r="AH6" i="15"/>
  <c r="AH34" i="11"/>
  <c r="AJ7" i="15" s="1"/>
  <c r="AD34" i="11"/>
  <c r="AE36" i="11"/>
  <c r="AI33" i="11"/>
  <c r="AK6" i="15" s="1"/>
  <c r="AF32" i="11"/>
  <c r="AG32" i="11" s="1"/>
  <c r="Z5" i="15" s="1"/>
  <c r="O21" i="15" s="1"/>
  <c r="AG8" i="14"/>
  <c r="AA19" i="34"/>
  <c r="D567" i="30"/>
  <c r="C12" i="14"/>
  <c r="E23" i="34"/>
  <c r="D21" i="30"/>
  <c r="AC10" i="14"/>
  <c r="Y21" i="34"/>
  <c r="D412" i="30"/>
  <c r="AB11" i="14"/>
  <c r="X22" i="34"/>
  <c r="D350" i="30"/>
  <c r="AE7" i="14"/>
  <c r="AF7" i="14"/>
  <c r="AD9" i="14"/>
  <c r="Z20" i="34"/>
  <c r="AA12" i="14"/>
  <c r="W23" i="34"/>
  <c r="D293" i="30"/>
  <c r="X9" i="15" l="1"/>
  <c r="AI9" i="15"/>
  <c r="W7" i="15"/>
  <c r="AH7" i="15"/>
  <c r="AH35" i="11"/>
  <c r="AJ8" i="15" s="1"/>
  <c r="AE37" i="11"/>
  <c r="AD35" i="11"/>
  <c r="AF33" i="11"/>
  <c r="AG33" i="11" s="1"/>
  <c r="Z6" i="15" s="1"/>
  <c r="O22" i="15" s="1"/>
  <c r="AI34" i="11"/>
  <c r="AK7" i="15" s="1"/>
  <c r="AC11" i="14"/>
  <c r="Y22" i="34"/>
  <c r="D418" i="30"/>
  <c r="AD10" i="14"/>
  <c r="Z21" i="34"/>
  <c r="D480" i="30"/>
  <c r="AB12" i="14"/>
  <c r="X23" i="34"/>
  <c r="D361" i="30"/>
  <c r="AG9" i="14"/>
  <c r="AA20" i="34"/>
  <c r="C13" i="14"/>
  <c r="E24" i="34"/>
  <c r="D5" i="30"/>
  <c r="AE8" i="14"/>
  <c r="AF8" i="14"/>
  <c r="AA13" i="14"/>
  <c r="W24" i="34"/>
  <c r="D277" i="30"/>
  <c r="X10" i="15" l="1"/>
  <c r="AI10" i="15"/>
  <c r="AI35" i="11"/>
  <c r="AK8" i="15" s="1"/>
  <c r="AH8" i="15"/>
  <c r="W8" i="15"/>
  <c r="AH36" i="11"/>
  <c r="AJ9" i="15" s="1"/>
  <c r="AD36" i="11"/>
  <c r="AF34" i="11"/>
  <c r="AG34" i="11" s="1"/>
  <c r="Z7" i="15" s="1"/>
  <c r="O23" i="15" s="1"/>
  <c r="AE38" i="11"/>
  <c r="AE9" i="14"/>
  <c r="AF9" i="14"/>
  <c r="AC12" i="14"/>
  <c r="Y23" i="34"/>
  <c r="D429" i="30"/>
  <c r="AG10" i="14"/>
  <c r="AA21" i="34"/>
  <c r="D548" i="30"/>
  <c r="AA4" i="15"/>
  <c r="W25" i="34"/>
  <c r="AB13" i="14"/>
  <c r="X24" i="34"/>
  <c r="D345" i="30"/>
  <c r="C4" i="15"/>
  <c r="E25" i="34"/>
  <c r="D16" i="30"/>
  <c r="AD11" i="14"/>
  <c r="Z22" i="34"/>
  <c r="D486" i="30"/>
  <c r="D288" i="30"/>
  <c r="X11" i="15" l="1"/>
  <c r="AI11" i="15"/>
  <c r="W9" i="15"/>
  <c r="AH9" i="15"/>
  <c r="AH37" i="11"/>
  <c r="AJ10" i="15" s="1"/>
  <c r="AF35" i="11"/>
  <c r="AG35" i="11" s="1"/>
  <c r="Z8" i="15" s="1"/>
  <c r="AD37" i="11"/>
  <c r="AE39" i="11"/>
  <c r="AI36" i="11"/>
  <c r="AK9" i="15" s="1"/>
  <c r="AB4" i="15"/>
  <c r="X25" i="34"/>
  <c r="D356" i="30"/>
  <c r="AA5" i="15"/>
  <c r="W26" i="34"/>
  <c r="AC13" i="14"/>
  <c r="Y24" i="34"/>
  <c r="D413" i="30"/>
  <c r="AE10" i="14"/>
  <c r="AF10" i="14"/>
  <c r="C5" i="15"/>
  <c r="E26" i="34"/>
  <c r="D6" i="30"/>
  <c r="AG11" i="14"/>
  <c r="D554" i="30"/>
  <c r="AA22" i="34"/>
  <c r="AD12" i="14"/>
  <c r="Z23" i="34"/>
  <c r="D497" i="30"/>
  <c r="D278" i="30"/>
  <c r="AH10" i="15" l="1"/>
  <c r="W10" i="15"/>
  <c r="X4" i="31"/>
  <c r="AI4" i="31"/>
  <c r="AH38" i="11"/>
  <c r="AJ11" i="15" s="1"/>
  <c r="AI37" i="11"/>
  <c r="AK10" i="15" s="1"/>
  <c r="AE40" i="11"/>
  <c r="AD38" i="11"/>
  <c r="AF36" i="11"/>
  <c r="AG36" i="11" s="1"/>
  <c r="Z9" i="15" s="1"/>
  <c r="AD13" i="14"/>
  <c r="Z24" i="34"/>
  <c r="D481" i="30"/>
  <c r="AE11" i="14"/>
  <c r="AF11" i="14"/>
  <c r="AG12" i="14"/>
  <c r="D565" i="30"/>
  <c r="AA23" i="34"/>
  <c r="AB5" i="15"/>
  <c r="X26" i="34"/>
  <c r="D346" i="30"/>
  <c r="C6" i="15"/>
  <c r="E27" i="34"/>
  <c r="D7" i="30"/>
  <c r="AC4" i="15"/>
  <c r="Y25" i="34"/>
  <c r="D424" i="30"/>
  <c r="AA6" i="15"/>
  <c r="W27" i="34"/>
  <c r="D279" i="30"/>
  <c r="AI5" i="31" l="1"/>
  <c r="X5" i="31"/>
  <c r="AI38" i="11"/>
  <c r="AK11" i="15" s="1"/>
  <c r="AH11" i="15"/>
  <c r="W11" i="15"/>
  <c r="AH39" i="11"/>
  <c r="AJ4" i="31" s="1"/>
  <c r="AF37" i="11"/>
  <c r="AG37" i="11" s="1"/>
  <c r="Z10" i="15" s="1"/>
  <c r="O26" i="15" s="1"/>
  <c r="AD39" i="11"/>
  <c r="AE41" i="11"/>
  <c r="AE12" i="14"/>
  <c r="AF12" i="14"/>
  <c r="AC5" i="15"/>
  <c r="Y26" i="34"/>
  <c r="D414" i="30"/>
  <c r="AB6" i="15"/>
  <c r="X27" i="34"/>
  <c r="D347" i="30"/>
  <c r="AD4" i="15"/>
  <c r="Z25" i="34"/>
  <c r="D492" i="30"/>
  <c r="AG13" i="14"/>
  <c r="D549" i="30"/>
  <c r="AA24" i="34"/>
  <c r="C7" i="15"/>
  <c r="E28" i="34"/>
  <c r="D20" i="30"/>
  <c r="AA7" i="15"/>
  <c r="W28" i="34"/>
  <c r="D292" i="30"/>
  <c r="W4" i="31" l="1"/>
  <c r="AH4" i="31"/>
  <c r="AI6" i="31"/>
  <c r="X6" i="31"/>
  <c r="AH40" i="11"/>
  <c r="AJ5" i="31" s="1"/>
  <c r="AD40" i="11"/>
  <c r="AE42" i="11"/>
  <c r="AI39" i="11"/>
  <c r="AK4" i="31" s="1"/>
  <c r="AF38" i="11"/>
  <c r="AG38" i="11" s="1"/>
  <c r="Z11" i="15" s="1"/>
  <c r="O27" i="15" s="1"/>
  <c r="AB7" i="15"/>
  <c r="X28" i="34"/>
  <c r="D360" i="30"/>
  <c r="AC6" i="15"/>
  <c r="Y27" i="34"/>
  <c r="D415" i="30"/>
  <c r="AD5" i="15"/>
  <c r="Z26" i="34"/>
  <c r="D482" i="30"/>
  <c r="AG4" i="15"/>
  <c r="AA25" i="34"/>
  <c r="D560" i="30"/>
  <c r="C8" i="15"/>
  <c r="E29" i="34"/>
  <c r="D33" i="30"/>
  <c r="AE13" i="14"/>
  <c r="AF13" i="14"/>
  <c r="AA8" i="15"/>
  <c r="W29" i="34"/>
  <c r="D305" i="30"/>
  <c r="X7" i="31" l="1"/>
  <c r="AI7" i="31"/>
  <c r="AH5" i="31"/>
  <c r="W5" i="31"/>
  <c r="AH41" i="11"/>
  <c r="AJ6" i="31" s="1"/>
  <c r="AE43" i="11"/>
  <c r="AI40" i="11"/>
  <c r="AK5" i="31" s="1"/>
  <c r="AF39" i="11"/>
  <c r="AG39" i="11" s="1"/>
  <c r="Z4" i="31" s="1"/>
  <c r="O14" i="31" s="1"/>
  <c r="AD41" i="11"/>
  <c r="AE4" i="15"/>
  <c r="AF4" i="15"/>
  <c r="AB8" i="15"/>
  <c r="X29" i="34"/>
  <c r="D373" i="30"/>
  <c r="AG5" i="15"/>
  <c r="D550" i="30"/>
  <c r="AA26" i="34"/>
  <c r="AD6" i="15"/>
  <c r="Z27" i="34"/>
  <c r="D483" i="30"/>
  <c r="AC7" i="15"/>
  <c r="Y28" i="34"/>
  <c r="D428" i="30"/>
  <c r="C9" i="15"/>
  <c r="E30" i="34"/>
  <c r="D32" i="30"/>
  <c r="AA9" i="15"/>
  <c r="W30" i="34"/>
  <c r="D304" i="30"/>
  <c r="AH6" i="31" l="1"/>
  <c r="W6" i="31"/>
  <c r="AI8" i="31"/>
  <c r="X8" i="31"/>
  <c r="AH42" i="11"/>
  <c r="AJ7" i="31" s="1"/>
  <c r="AI41" i="11"/>
  <c r="AK6" i="31" s="1"/>
  <c r="AF40" i="11"/>
  <c r="AG40" i="11" s="1"/>
  <c r="Z5" i="31" s="1"/>
  <c r="O15" i="31" s="1"/>
  <c r="AE44" i="11"/>
  <c r="AG6" i="15"/>
  <c r="AA27" i="34"/>
  <c r="D551" i="30"/>
  <c r="AB9" i="15"/>
  <c r="X30" i="34"/>
  <c r="D372" i="30"/>
  <c r="AE5" i="15"/>
  <c r="AF5" i="15"/>
  <c r="AC8" i="15"/>
  <c r="Y29" i="34"/>
  <c r="D441" i="30"/>
  <c r="C10" i="15"/>
  <c r="E31" i="34"/>
  <c r="D14" i="30"/>
  <c r="AD7" i="15"/>
  <c r="Z28" i="34"/>
  <c r="D496" i="30"/>
  <c r="AA10" i="15"/>
  <c r="W31" i="34"/>
  <c r="D286" i="30"/>
  <c r="AI9" i="31" l="1"/>
  <c r="X9" i="31"/>
  <c r="W7" i="31"/>
  <c r="AH7" i="31"/>
  <c r="AH43" i="11"/>
  <c r="AJ8" i="31" s="1"/>
  <c r="AF41" i="11"/>
  <c r="AG41" i="11" s="1"/>
  <c r="Z6" i="31" s="1"/>
  <c r="O16" i="31" s="1"/>
  <c r="AI42" i="11"/>
  <c r="AK7" i="31" s="1"/>
  <c r="AD43" i="11"/>
  <c r="AC9" i="15"/>
  <c r="Y30" i="34"/>
  <c r="D440" i="30"/>
  <c r="AG7" i="15"/>
  <c r="D564" i="30"/>
  <c r="AA28" i="34"/>
  <c r="AE6" i="15"/>
  <c r="AF6" i="15"/>
  <c r="AD8" i="15"/>
  <c r="Z29" i="34"/>
  <c r="D509" i="30"/>
  <c r="AA11" i="15"/>
  <c r="W32" i="34"/>
  <c r="AB10" i="15"/>
  <c r="X31" i="34"/>
  <c r="D354" i="30"/>
  <c r="C11" i="15"/>
  <c r="E32" i="34"/>
  <c r="D15" i="30"/>
  <c r="D287" i="30"/>
  <c r="W8" i="31" l="1"/>
  <c r="AH8" i="31"/>
  <c r="AH44" i="11"/>
  <c r="AJ9" i="31" s="1"/>
  <c r="AF42" i="11"/>
  <c r="AG42" i="11" s="1"/>
  <c r="Z7" i="31" s="1"/>
  <c r="O17" i="31" s="1"/>
  <c r="AI43" i="11"/>
  <c r="AK8" i="31" s="1"/>
  <c r="AD44" i="11"/>
  <c r="AE7" i="15"/>
  <c r="AF7" i="15"/>
  <c r="AG8" i="15"/>
  <c r="AA29" i="34"/>
  <c r="D577" i="30"/>
  <c r="AC10" i="15"/>
  <c r="Y31" i="34"/>
  <c r="D422" i="30"/>
  <c r="C4" i="31"/>
  <c r="E33" i="34"/>
  <c r="D31" i="30"/>
  <c r="AA4" i="31"/>
  <c r="W33" i="34"/>
  <c r="AB11" i="15"/>
  <c r="X32" i="34"/>
  <c r="D355" i="30"/>
  <c r="AD9" i="15"/>
  <c r="Z30" i="34"/>
  <c r="D508" i="30"/>
  <c r="D303" i="30"/>
  <c r="AH9" i="31" l="1"/>
  <c r="W9" i="31"/>
  <c r="AF43" i="11"/>
  <c r="AG43" i="11" s="1"/>
  <c r="Z8" i="31" s="1"/>
  <c r="O18" i="31" s="1"/>
  <c r="AI44" i="11"/>
  <c r="AK9" i="31" s="1"/>
  <c r="AD10" i="15"/>
  <c r="Z31" i="34"/>
  <c r="D490" i="30"/>
  <c r="AA5" i="31"/>
  <c r="W34" i="34"/>
  <c r="AG9" i="15"/>
  <c r="D576" i="30"/>
  <c r="AA30" i="34"/>
  <c r="AC11" i="15"/>
  <c r="Y32" i="34"/>
  <c r="D423" i="30"/>
  <c r="AE8" i="15"/>
  <c r="AF8" i="15"/>
  <c r="C5" i="31"/>
  <c r="E34" i="34"/>
  <c r="D29" i="30"/>
  <c r="AB4" i="31"/>
  <c r="X33" i="34"/>
  <c r="D371" i="30"/>
  <c r="D301" i="30"/>
  <c r="AF44" i="11" l="1"/>
  <c r="AG44" i="11" s="1"/>
  <c r="Z9" i="31" s="1"/>
  <c r="O19" i="31" s="1"/>
  <c r="AD11" i="15"/>
  <c r="Z32" i="34"/>
  <c r="D491" i="30"/>
  <c r="AC4" i="31"/>
  <c r="Y33" i="34"/>
  <c r="D439" i="30"/>
  <c r="AB5" i="31"/>
  <c r="X34" i="34"/>
  <c r="D369" i="30"/>
  <c r="AG10" i="15"/>
  <c r="AA31" i="34"/>
  <c r="D558" i="30"/>
  <c r="AE9" i="15"/>
  <c r="AF9" i="15"/>
  <c r="C6" i="31"/>
  <c r="E35" i="34"/>
  <c r="D28" i="30"/>
  <c r="AA6" i="31"/>
  <c r="W35" i="34"/>
  <c r="D300" i="30"/>
  <c r="AC5" i="31" l="1"/>
  <c r="Y34" i="34"/>
  <c r="D437" i="30"/>
  <c r="C7" i="31"/>
  <c r="E36" i="34"/>
  <c r="D26" i="30"/>
  <c r="AE10" i="15"/>
  <c r="AF10" i="15"/>
  <c r="AD4" i="31"/>
  <c r="Z33" i="34"/>
  <c r="D507" i="30"/>
  <c r="AA7" i="31"/>
  <c r="W36" i="34"/>
  <c r="AB6" i="31"/>
  <c r="X35" i="34"/>
  <c r="D368" i="30"/>
  <c r="AG11" i="15"/>
  <c r="D559" i="30"/>
  <c r="AA32" i="34"/>
  <c r="D298" i="30"/>
  <c r="AA8" i="31" l="1"/>
  <c r="W37" i="34"/>
  <c r="AG4" i="31"/>
  <c r="AA33" i="34"/>
  <c r="D575" i="30"/>
  <c r="C8" i="31"/>
  <c r="E37" i="34"/>
  <c r="D27" i="30"/>
  <c r="AC6" i="31"/>
  <c r="Y35" i="34"/>
  <c r="D436" i="30"/>
  <c r="AE11" i="15"/>
  <c r="AF11" i="15"/>
  <c r="AB7" i="31"/>
  <c r="X36" i="34"/>
  <c r="D366" i="30"/>
  <c r="AD5" i="31"/>
  <c r="Z34" i="34"/>
  <c r="D505" i="30"/>
  <c r="D299" i="30"/>
  <c r="AG5" i="31" l="1"/>
  <c r="D573" i="30"/>
  <c r="AA34" i="34"/>
  <c r="AD6" i="31"/>
  <c r="Z35" i="34"/>
  <c r="D504" i="30"/>
  <c r="AE4" i="31"/>
  <c r="AF4" i="31"/>
  <c r="AB8" i="31"/>
  <c r="X37" i="34"/>
  <c r="D367" i="30"/>
  <c r="AA9" i="31"/>
  <c r="W38" i="34"/>
  <c r="C9" i="31"/>
  <c r="E38" i="34"/>
  <c r="D30" i="30"/>
  <c r="AC7" i="31"/>
  <c r="Y36" i="34"/>
  <c r="D434" i="30"/>
  <c r="D302" i="30"/>
  <c r="D4" i="13" l="1"/>
  <c r="F2" i="34"/>
  <c r="AC8" i="31"/>
  <c r="Y37" i="34"/>
  <c r="D435" i="30"/>
  <c r="AD7" i="31"/>
  <c r="Z36" i="34"/>
  <c r="D502" i="30"/>
  <c r="AG6" i="31"/>
  <c r="AA35" i="34"/>
  <c r="D572" i="30"/>
  <c r="AE5" i="31"/>
  <c r="AF5" i="31"/>
  <c r="AB9" i="31"/>
  <c r="X38" i="34"/>
  <c r="D370" i="30"/>
  <c r="AG7" i="31" l="1"/>
  <c r="AA36" i="34"/>
  <c r="D570" i="30"/>
  <c r="AE6" i="31"/>
  <c r="AF6" i="31"/>
  <c r="AD8" i="31"/>
  <c r="Z37" i="34"/>
  <c r="D503" i="30"/>
  <c r="AC9" i="31"/>
  <c r="Y38" i="34"/>
  <c r="D438" i="30"/>
  <c r="D5" i="13"/>
  <c r="F3" i="34"/>
  <c r="D86" i="30"/>
  <c r="AG8" i="31" l="1"/>
  <c r="AA37" i="34"/>
  <c r="D571" i="30"/>
  <c r="AE7" i="31"/>
  <c r="AF7" i="31"/>
  <c r="D6" i="13"/>
  <c r="F4" i="34"/>
  <c r="D85" i="30"/>
  <c r="AD9" i="31"/>
  <c r="Z38" i="34"/>
  <c r="D506" i="30"/>
  <c r="AG9" i="31" l="1"/>
  <c r="D574" i="30"/>
  <c r="AA38" i="34"/>
  <c r="D7" i="13"/>
  <c r="F5" i="34"/>
  <c r="D87" i="30"/>
  <c r="AE8" i="31"/>
  <c r="AF8" i="31"/>
  <c r="AE9" i="31" l="1"/>
  <c r="AF9" i="31"/>
  <c r="D8" i="13"/>
  <c r="F6" i="34"/>
  <c r="D70" i="30"/>
  <c r="D9" i="13" l="1"/>
  <c r="F7" i="34"/>
  <c r="D102" i="30"/>
  <c r="D10" i="13" l="1"/>
  <c r="F8" i="34"/>
  <c r="D81" i="30"/>
  <c r="D11" i="13" l="1"/>
  <c r="F9" i="34"/>
  <c r="D80" i="30"/>
  <c r="D12" i="13" l="1"/>
  <c r="F10" i="34"/>
  <c r="D79" i="30"/>
  <c r="D13" i="13" l="1"/>
  <c r="F11" i="34"/>
  <c r="D71" i="30"/>
  <c r="D14" i="13" l="1"/>
  <c r="F12" i="34"/>
  <c r="D93" i="30"/>
  <c r="D15" i="13" l="1"/>
  <c r="F13" i="34"/>
  <c r="D92" i="30"/>
  <c r="D16" i="13" l="1"/>
  <c r="F14" i="34"/>
  <c r="D103" i="30"/>
  <c r="D4" i="14" l="1"/>
  <c r="F15" i="34"/>
  <c r="D76" i="30"/>
  <c r="D5" i="14" l="1"/>
  <c r="F16" i="34"/>
  <c r="D77" i="30"/>
  <c r="D6" i="14" l="1"/>
  <c r="F17" i="34"/>
  <c r="D7" i="14" l="1"/>
  <c r="F18" i="34"/>
  <c r="D90" i="30"/>
  <c r="D8" i="14" l="1"/>
  <c r="F19" i="34"/>
  <c r="D91" i="30"/>
  <c r="D9" i="14" l="1"/>
  <c r="F20" i="34"/>
  <c r="D10" i="14" l="1"/>
  <c r="F21" i="34"/>
  <c r="D72" i="30"/>
  <c r="D11" i="14" l="1"/>
  <c r="F22" i="34"/>
  <c r="D78" i="30"/>
  <c r="D12" i="14" l="1"/>
  <c r="F23" i="34"/>
  <c r="D89" i="30"/>
  <c r="D13" i="14" l="1"/>
  <c r="F24" i="34"/>
  <c r="D73" i="30"/>
  <c r="D4" i="15" l="1"/>
  <c r="F25" i="34"/>
  <c r="D84" i="30"/>
  <c r="D5" i="15" l="1"/>
  <c r="F26" i="34"/>
  <c r="D74" i="30"/>
  <c r="D6" i="15" l="1"/>
  <c r="F27" i="34"/>
  <c r="D75" i="30"/>
  <c r="D7" i="15" l="1"/>
  <c r="F28" i="34"/>
  <c r="D88" i="30"/>
  <c r="D8" i="15" l="1"/>
  <c r="F29" i="34"/>
  <c r="D101" i="30"/>
  <c r="D9" i="15" l="1"/>
  <c r="F30" i="34"/>
  <c r="D100" i="30"/>
  <c r="D10" i="15" l="1"/>
  <c r="F31" i="34"/>
  <c r="D82" i="30"/>
  <c r="D11" i="15" l="1"/>
  <c r="F32" i="34"/>
  <c r="D83" i="30"/>
  <c r="D4" i="31" l="1"/>
  <c r="F33" i="34"/>
  <c r="D99" i="30"/>
  <c r="D5" i="31" l="1"/>
  <c r="F34" i="34"/>
  <c r="D97" i="30"/>
  <c r="D6" i="31" l="1"/>
  <c r="F35" i="34"/>
  <c r="D96" i="30"/>
  <c r="D7" i="31" l="1"/>
  <c r="F36" i="34"/>
  <c r="D94" i="30"/>
  <c r="D8" i="31" l="1"/>
  <c r="F37" i="34"/>
  <c r="D95" i="30"/>
  <c r="D9" i="31" l="1"/>
  <c r="F38" i="34"/>
  <c r="D98" i="30"/>
  <c r="E4" i="13" l="1"/>
  <c r="G2" i="34"/>
  <c r="E5" i="13" l="1"/>
  <c r="G3" i="34"/>
  <c r="D120" i="30"/>
  <c r="E6" i="13" l="1"/>
  <c r="G4" i="34"/>
  <c r="D119" i="30"/>
  <c r="E7" i="13" l="1"/>
  <c r="G5" i="34"/>
  <c r="D121" i="30"/>
  <c r="E8" i="13" l="1"/>
  <c r="G6" i="34"/>
  <c r="D104" i="30"/>
  <c r="E9" i="13" l="1"/>
  <c r="G7" i="34"/>
  <c r="D136" i="30"/>
  <c r="E10" i="13" l="1"/>
  <c r="G8" i="34"/>
  <c r="D115" i="30"/>
  <c r="E11" i="13" l="1"/>
  <c r="G9" i="34"/>
  <c r="D114" i="30"/>
  <c r="E12" i="13" l="1"/>
  <c r="G10" i="34"/>
  <c r="D113" i="30"/>
  <c r="E13" i="13" l="1"/>
  <c r="G11" i="34"/>
  <c r="D105" i="30"/>
  <c r="E14" i="13" l="1"/>
  <c r="G12" i="34"/>
  <c r="D127" i="30"/>
  <c r="E15" i="13" l="1"/>
  <c r="G13" i="34"/>
  <c r="D126" i="30"/>
  <c r="E16" i="13" l="1"/>
  <c r="G14" i="34"/>
  <c r="D137" i="30"/>
  <c r="E4" i="14" l="1"/>
  <c r="G15" i="34"/>
  <c r="D110" i="30"/>
  <c r="E5" i="14" l="1"/>
  <c r="G16" i="34"/>
  <c r="D111" i="30"/>
  <c r="E6" i="14" l="1"/>
  <c r="G17" i="34"/>
  <c r="E7" i="14" l="1"/>
  <c r="G18" i="34"/>
  <c r="D124" i="30"/>
  <c r="E8" i="14" l="1"/>
  <c r="G19" i="34"/>
  <c r="D125" i="30"/>
  <c r="E9" i="14" l="1"/>
  <c r="G20" i="34"/>
  <c r="E10" i="14" l="1"/>
  <c r="G21" i="34"/>
  <c r="D106" i="30"/>
  <c r="E11" i="14" l="1"/>
  <c r="G22" i="34"/>
  <c r="D112" i="30"/>
  <c r="E12" i="14" l="1"/>
  <c r="G23" i="34"/>
  <c r="D123" i="30"/>
  <c r="E13" i="14" l="1"/>
  <c r="G24" i="34"/>
  <c r="D107" i="30"/>
  <c r="E4" i="15" l="1"/>
  <c r="G25" i="34"/>
  <c r="D118" i="30"/>
  <c r="E5" i="15" l="1"/>
  <c r="G26" i="34"/>
  <c r="D108" i="30"/>
  <c r="E6" i="15" l="1"/>
  <c r="G27" i="34"/>
  <c r="D109" i="30"/>
  <c r="E7" i="15" l="1"/>
  <c r="G28" i="34"/>
  <c r="D122" i="30"/>
  <c r="E8" i="15" l="1"/>
  <c r="G29" i="34"/>
  <c r="D135" i="30"/>
  <c r="E9" i="15" l="1"/>
  <c r="G30" i="34"/>
  <c r="D134" i="30"/>
  <c r="E10" i="15" l="1"/>
  <c r="G31" i="34"/>
  <c r="D116" i="30"/>
  <c r="E11" i="15" l="1"/>
  <c r="G32" i="34"/>
  <c r="D117" i="30"/>
  <c r="E4" i="31" l="1"/>
  <c r="G33" i="34"/>
  <c r="D133" i="30"/>
  <c r="E5" i="31" l="1"/>
  <c r="G34" i="34"/>
  <c r="D131" i="30"/>
  <c r="E6" i="31" l="1"/>
  <c r="G35" i="34"/>
  <c r="D130" i="30"/>
  <c r="E7" i="31" l="1"/>
  <c r="G36" i="34"/>
  <c r="D128" i="30"/>
  <c r="E8" i="31" l="1"/>
  <c r="G37" i="34"/>
  <c r="D129" i="30"/>
  <c r="E9" i="31" l="1"/>
  <c r="G38" i="34"/>
  <c r="D132" i="30"/>
  <c r="H2" i="34" l="1"/>
  <c r="F4" i="13"/>
  <c r="F27" i="13" s="1"/>
  <c r="H3" i="34" l="1"/>
  <c r="D52" i="30"/>
  <c r="F5" i="13"/>
  <c r="F28" i="13" s="1"/>
  <c r="H4" i="34" l="1"/>
  <c r="D51" i="30"/>
  <c r="F6" i="13"/>
  <c r="D53" i="30" l="1"/>
  <c r="H5" i="34"/>
  <c r="F7" i="13"/>
  <c r="F30" i="13" s="1"/>
  <c r="D36" i="30" l="1"/>
  <c r="H6" i="34"/>
  <c r="F8" i="13"/>
  <c r="F31" i="13" s="1"/>
  <c r="F9" i="13" l="1"/>
  <c r="F32" i="13" s="1"/>
  <c r="H7" i="34"/>
  <c r="D68" i="30"/>
  <c r="D47" i="30" l="1"/>
  <c r="F10" i="13"/>
  <c r="F33" i="13" s="1"/>
  <c r="H8" i="34"/>
  <c r="F11" i="13" l="1"/>
  <c r="F34" i="13" s="1"/>
  <c r="D46" i="30"/>
  <c r="H9" i="34"/>
  <c r="F12" i="13" l="1"/>
  <c r="F35" i="13" s="1"/>
  <c r="H10" i="34"/>
  <c r="D45" i="30"/>
  <c r="H11" i="34" l="1"/>
  <c r="F13" i="13"/>
  <c r="F36" i="13" s="1"/>
  <c r="D37" i="30"/>
  <c r="H12" i="34" l="1"/>
  <c r="F14" i="13"/>
  <c r="F37" i="13" s="1"/>
  <c r="D59" i="30"/>
  <c r="H13" i="34" l="1"/>
  <c r="F15" i="13"/>
  <c r="F38" i="13" s="1"/>
  <c r="D58" i="30"/>
  <c r="H14" i="34" l="1"/>
  <c r="D69" i="30"/>
  <c r="F16" i="13"/>
  <c r="F39" i="13" s="1"/>
  <c r="D42" i="30" l="1"/>
  <c r="H15" i="34"/>
  <c r="D43" i="30" l="1"/>
  <c r="H16" i="34"/>
  <c r="F5" i="14"/>
  <c r="F24" i="14" s="1"/>
  <c r="H17" i="34" l="1"/>
  <c r="F6" i="14"/>
  <c r="F25" i="14" s="1"/>
  <c r="H18" i="34" l="1"/>
  <c r="F7" i="14"/>
  <c r="F26" i="14" s="1"/>
  <c r="D56" i="30"/>
  <c r="H19" i="34" l="1"/>
  <c r="D57" i="30"/>
  <c r="F8" i="14"/>
  <c r="F27" i="14" s="1"/>
  <c r="H20" i="34" l="1"/>
  <c r="H21" i="34" l="1"/>
  <c r="D38" i="30"/>
  <c r="F10" i="14"/>
  <c r="F29" i="14" s="1"/>
  <c r="D44" i="30" l="1"/>
  <c r="F11" i="14"/>
  <c r="F30" i="14" s="1"/>
  <c r="H22" i="34"/>
  <c r="D55" i="30" l="1"/>
  <c r="H23" i="34"/>
  <c r="F12" i="14"/>
  <c r="F31" i="14" s="1"/>
  <c r="F13" i="14" l="1"/>
  <c r="F32" i="14" s="1"/>
  <c r="D39" i="30"/>
  <c r="H24" i="34"/>
  <c r="H25" i="34" l="1"/>
  <c r="F4" i="15"/>
  <c r="F20" i="15" s="1"/>
  <c r="D50" i="30"/>
  <c r="D40" i="30" l="1"/>
  <c r="H26" i="34"/>
  <c r="F5" i="15"/>
  <c r="F21" i="15" s="1"/>
  <c r="F6" i="15" l="1"/>
  <c r="F22" i="15" s="1"/>
  <c r="H27" i="34"/>
  <c r="D41" i="30"/>
  <c r="F7" i="15" l="1"/>
  <c r="F23" i="15" s="1"/>
  <c r="D54" i="30"/>
  <c r="H28" i="34"/>
  <c r="D67" i="30" l="1"/>
  <c r="H29" i="34"/>
  <c r="F8" i="15"/>
  <c r="H30" i="34" l="1"/>
  <c r="F9" i="15"/>
  <c r="D66" i="30"/>
  <c r="F10" i="15" l="1"/>
  <c r="D48" i="30"/>
  <c r="H31" i="34"/>
  <c r="D49" i="30" l="1"/>
  <c r="H32" i="34"/>
  <c r="F11" i="15"/>
  <c r="H33" i="34" l="1"/>
  <c r="D65" i="30"/>
  <c r="F4" i="31"/>
  <c r="F14" i="31" s="1"/>
  <c r="F5" i="31" l="1"/>
  <c r="F15" i="31" s="1"/>
  <c r="H34" i="34"/>
  <c r="D63" i="30"/>
  <c r="D62" i="30" l="1"/>
  <c r="F6" i="31"/>
  <c r="F16" i="31" s="1"/>
  <c r="H35" i="34"/>
  <c r="F7" i="31" l="1"/>
  <c r="F17" i="31" s="1"/>
  <c r="D60" i="30"/>
  <c r="H36" i="34"/>
  <c r="D61" i="30" l="1"/>
  <c r="H37" i="34"/>
  <c r="F8" i="31"/>
  <c r="F18" i="31" s="1"/>
  <c r="D64" i="30" l="1"/>
  <c r="F9" i="31"/>
  <c r="F19" i="31" s="1"/>
  <c r="H38" i="34"/>
  <c r="I2" i="34" l="1"/>
  <c r="G4" i="13"/>
  <c r="G27" i="13" s="1"/>
  <c r="I3" i="34" l="1"/>
  <c r="D154" i="30"/>
  <c r="G5" i="13"/>
  <c r="G28" i="13" s="1"/>
  <c r="I4" i="34" l="1"/>
  <c r="G6" i="13"/>
  <c r="D153" i="30"/>
  <c r="D155" i="30" l="1"/>
  <c r="G7" i="13"/>
  <c r="G30" i="13" s="1"/>
  <c r="I5" i="34"/>
  <c r="D138" i="30" l="1"/>
  <c r="I6" i="34"/>
  <c r="G8" i="13"/>
  <c r="G31" i="13" s="1"/>
  <c r="D170" i="30" l="1"/>
  <c r="G9" i="13"/>
  <c r="G32" i="13" s="1"/>
  <c r="I7" i="34"/>
  <c r="G10" i="13" l="1"/>
  <c r="G33" i="13" s="1"/>
  <c r="I8" i="34"/>
  <c r="D149" i="30"/>
  <c r="I9" i="34" l="1"/>
  <c r="G11" i="13"/>
  <c r="G34" i="13" s="1"/>
  <c r="D148" i="30"/>
  <c r="I10" i="34" l="1"/>
  <c r="G12" i="13"/>
  <c r="G35" i="13" s="1"/>
  <c r="D147" i="30"/>
  <c r="I11" i="34" l="1"/>
  <c r="D139" i="30"/>
  <c r="G13" i="13"/>
  <c r="G36" i="13" s="1"/>
  <c r="I12" i="34" l="1"/>
  <c r="D161" i="30"/>
  <c r="G14" i="13"/>
  <c r="G37" i="13" s="1"/>
  <c r="G15" i="13" l="1"/>
  <c r="G38" i="13" s="1"/>
  <c r="I13" i="34"/>
  <c r="D160" i="30"/>
  <c r="D171" i="30" l="1"/>
  <c r="I14" i="34"/>
  <c r="G16" i="13"/>
  <c r="G39" i="13" s="1"/>
  <c r="D144" i="30" l="1"/>
  <c r="G4" i="14"/>
  <c r="G23" i="14" s="1"/>
  <c r="I15" i="34"/>
  <c r="I16" i="34" l="1"/>
  <c r="D145" i="30"/>
  <c r="G5" i="14"/>
  <c r="G24" i="14" s="1"/>
  <c r="I17" i="34" l="1"/>
  <c r="G6" i="14"/>
  <c r="G25" i="14" s="1"/>
  <c r="I18" i="34" l="1"/>
  <c r="D158" i="30"/>
  <c r="G7" i="14"/>
  <c r="G26" i="14" s="1"/>
  <c r="G8" i="14" l="1"/>
  <c r="G27" i="14" s="1"/>
  <c r="I19" i="34"/>
  <c r="D159" i="30"/>
  <c r="I20" i="34" l="1"/>
  <c r="G9" i="14"/>
  <c r="G28" i="14" s="1"/>
  <c r="I21" i="34" l="1"/>
  <c r="D140" i="30"/>
  <c r="G10" i="14"/>
  <c r="G29" i="14" s="1"/>
  <c r="I22" i="34" l="1"/>
  <c r="G11" i="14"/>
  <c r="G30" i="14" s="1"/>
  <c r="D146" i="30"/>
  <c r="I23" i="34" l="1"/>
  <c r="D157" i="30"/>
  <c r="G12" i="14"/>
  <c r="G31" i="14" s="1"/>
  <c r="I24" i="34" l="1"/>
  <c r="D141" i="30"/>
  <c r="G13" i="14"/>
  <c r="G32" i="14" s="1"/>
  <c r="I25" i="34" l="1"/>
  <c r="D152" i="30"/>
  <c r="G4" i="15"/>
  <c r="G20" i="15" s="1"/>
  <c r="D142" i="30" l="1"/>
  <c r="G5" i="15"/>
  <c r="G21" i="15" s="1"/>
  <c r="I26" i="34"/>
  <c r="I27" i="34" l="1"/>
  <c r="D143" i="30"/>
  <c r="G6" i="15"/>
  <c r="G22" i="15" s="1"/>
  <c r="D156" i="30" l="1"/>
  <c r="I28" i="34"/>
  <c r="G7" i="15"/>
  <c r="G23" i="15" s="1"/>
  <c r="I29" i="34" l="1"/>
  <c r="G8" i="15"/>
  <c r="D169" i="30"/>
  <c r="I30" i="34" l="1"/>
  <c r="G9" i="15"/>
  <c r="D168" i="30"/>
  <c r="I31" i="34" l="1"/>
  <c r="G10" i="15"/>
  <c r="D150" i="30"/>
  <c r="I32" i="34" l="1"/>
  <c r="G11" i="15"/>
  <c r="D151" i="30"/>
  <c r="I33" i="34" l="1"/>
  <c r="G4" i="31"/>
  <c r="G14" i="31" s="1"/>
  <c r="D167" i="30"/>
  <c r="I34" i="34" l="1"/>
  <c r="D165" i="30"/>
  <c r="G5" i="31"/>
  <c r="G15" i="31" s="1"/>
  <c r="I35" i="34" l="1"/>
  <c r="G6" i="31"/>
  <c r="G16" i="31" s="1"/>
  <c r="D164" i="30"/>
  <c r="D162" i="30" l="1"/>
  <c r="G7" i="31"/>
  <c r="G17" i="31" s="1"/>
  <c r="I36" i="34"/>
  <c r="I37" i="34" l="1"/>
  <c r="D163" i="30"/>
  <c r="G8" i="31"/>
  <c r="G18" i="31" s="1"/>
  <c r="I38" i="34" l="1"/>
  <c r="G9" i="31"/>
  <c r="G19" i="31" s="1"/>
  <c r="D166" i="30"/>
  <c r="J2" i="34" l="1"/>
  <c r="H4" i="13"/>
  <c r="H27" i="13" s="1"/>
  <c r="AD8" i="11"/>
  <c r="W4" i="13" l="1"/>
  <c r="AI8" i="11"/>
  <c r="AK4" i="13" s="1"/>
  <c r="AG8" i="11"/>
  <c r="Z4" i="13" s="1"/>
  <c r="O27" i="13" s="1"/>
  <c r="AH4" i="13"/>
  <c r="D188" i="30"/>
  <c r="H5" i="13"/>
  <c r="H28" i="13" s="1"/>
  <c r="J3" i="34"/>
  <c r="J4" i="34" l="1"/>
  <c r="D187" i="30"/>
  <c r="H6" i="13"/>
  <c r="J5" i="34" l="1"/>
  <c r="D189" i="30"/>
  <c r="H7" i="13"/>
  <c r="H30" i="13" s="1"/>
  <c r="J6" i="34" l="1"/>
  <c r="D172" i="30"/>
  <c r="H8" i="13"/>
  <c r="H31" i="13" s="1"/>
  <c r="J7" i="34" l="1"/>
  <c r="D204" i="30"/>
  <c r="H9" i="13"/>
  <c r="H32" i="13" s="1"/>
  <c r="J8" i="34" l="1"/>
  <c r="H10" i="13"/>
  <c r="H33" i="13" s="1"/>
  <c r="D183" i="30"/>
  <c r="J9" i="34" l="1"/>
  <c r="H11" i="13"/>
  <c r="H34" i="13" s="1"/>
  <c r="D182" i="30"/>
  <c r="D181" i="30" l="1"/>
  <c r="H12" i="13"/>
  <c r="H35" i="13" s="1"/>
  <c r="J10" i="34"/>
  <c r="J11" i="34" l="1"/>
  <c r="H13" i="13"/>
  <c r="H36" i="13" s="1"/>
  <c r="D173" i="30"/>
  <c r="J12" i="34" l="1"/>
  <c r="D195" i="30"/>
  <c r="H14" i="13"/>
  <c r="H37" i="13" s="1"/>
  <c r="J13" i="34" l="1"/>
  <c r="D194" i="30"/>
  <c r="H15" i="13"/>
  <c r="H38" i="13" s="1"/>
  <c r="J14" i="34" l="1"/>
  <c r="H16" i="13"/>
  <c r="H39" i="13" s="1"/>
  <c r="D205" i="30"/>
  <c r="J15" i="34" l="1"/>
  <c r="D178" i="30"/>
  <c r="H4" i="14"/>
  <c r="H23" i="14" s="1"/>
  <c r="J16" i="34" l="1"/>
  <c r="D179" i="30"/>
  <c r="H5" i="14"/>
  <c r="H24" i="14" s="1"/>
  <c r="J17" i="34" l="1"/>
  <c r="H6" i="14"/>
  <c r="H25" i="14" s="1"/>
  <c r="J18" i="34" l="1"/>
  <c r="D192" i="30"/>
  <c r="H7" i="14"/>
  <c r="H26" i="14" s="1"/>
  <c r="J19" i="34" l="1"/>
  <c r="D193" i="30"/>
  <c r="H8" i="14"/>
  <c r="H27" i="14" s="1"/>
  <c r="J20" i="34" l="1"/>
  <c r="H9" i="14"/>
  <c r="H28" i="14" s="1"/>
  <c r="J21" i="34" l="1"/>
  <c r="D174" i="30"/>
  <c r="H10" i="14"/>
  <c r="H29" i="14" s="1"/>
  <c r="J22" i="34" l="1"/>
  <c r="H11" i="14"/>
  <c r="H30" i="14" s="1"/>
  <c r="D180" i="30"/>
  <c r="J23" i="34" l="1"/>
  <c r="D191" i="30"/>
  <c r="H12" i="14"/>
  <c r="H31" i="14" s="1"/>
  <c r="J24" i="34" l="1"/>
  <c r="D175" i="30"/>
  <c r="H13" i="14"/>
  <c r="H32" i="14" s="1"/>
  <c r="D186" i="30" l="1"/>
  <c r="J25" i="34"/>
  <c r="H4" i="15"/>
  <c r="H20" i="15" s="1"/>
  <c r="J26" i="34" l="1"/>
  <c r="D176" i="30"/>
  <c r="H5" i="15"/>
  <c r="H21" i="15" s="1"/>
  <c r="J27" i="34" l="1"/>
  <c r="D177" i="30"/>
  <c r="H6" i="15"/>
  <c r="H22" i="15" s="1"/>
  <c r="J28" i="34" l="1"/>
  <c r="D190" i="30"/>
  <c r="H7" i="15"/>
  <c r="H23" i="15" s="1"/>
  <c r="D203" i="30" l="1"/>
  <c r="H8" i="15"/>
  <c r="J29" i="34"/>
  <c r="J30" i="34" l="1"/>
  <c r="D202" i="30"/>
  <c r="H9" i="15"/>
  <c r="J31" i="34" l="1"/>
  <c r="D184" i="30"/>
  <c r="H10" i="15"/>
  <c r="H26" i="15" s="1"/>
  <c r="J32" i="34" l="1"/>
  <c r="D185" i="30"/>
  <c r="H11" i="15"/>
  <c r="H27" i="15" s="1"/>
  <c r="D201" i="30" l="1"/>
  <c r="J33" i="34"/>
  <c r="H4" i="31"/>
  <c r="H14" i="31" s="1"/>
  <c r="J34" i="34" l="1"/>
  <c r="D199" i="30"/>
  <c r="H5" i="31"/>
  <c r="H15" i="31" s="1"/>
  <c r="D198" i="30" l="1"/>
  <c r="J35" i="34"/>
  <c r="H6" i="31"/>
  <c r="H16" i="31" s="1"/>
  <c r="D196" i="30" l="1"/>
  <c r="J36" i="34"/>
  <c r="H7" i="31"/>
  <c r="H17" i="31" s="1"/>
  <c r="J37" i="34" l="1"/>
  <c r="D197" i="30"/>
  <c r="H8" i="31"/>
  <c r="H18" i="31" s="1"/>
  <c r="J38" i="34" l="1"/>
  <c r="H9" i="31"/>
  <c r="H19" i="31" s="1"/>
  <c r="D200" i="30"/>
  <c r="K2" i="34" l="1"/>
  <c r="I4" i="13"/>
  <c r="D222" i="30" l="1"/>
  <c r="K3" i="34"/>
  <c r="I5" i="13"/>
  <c r="K4" i="34" l="1"/>
  <c r="I6" i="13"/>
  <c r="D221" i="30"/>
  <c r="D223" i="30" l="1"/>
  <c r="K5" i="34"/>
  <c r="I7" i="13"/>
  <c r="K6" i="34" l="1"/>
  <c r="D206" i="30"/>
  <c r="I8" i="13"/>
  <c r="K7" i="34" l="1"/>
  <c r="D238" i="30"/>
  <c r="I9" i="13"/>
  <c r="K8" i="34" l="1"/>
  <c r="I10" i="13"/>
  <c r="D217" i="30"/>
  <c r="K9" i="34" l="1"/>
  <c r="I11" i="13"/>
  <c r="D216" i="30"/>
  <c r="K10" i="34" l="1"/>
  <c r="I12" i="13"/>
  <c r="D215" i="30"/>
  <c r="K11" i="34" l="1"/>
  <c r="D207" i="30"/>
  <c r="I13" i="13"/>
  <c r="I14" i="13" l="1"/>
  <c r="D229" i="30"/>
  <c r="K12" i="34"/>
  <c r="D228" i="30" l="1"/>
  <c r="I15" i="13"/>
  <c r="K13" i="34"/>
  <c r="K14" i="34" l="1"/>
  <c r="I16" i="13"/>
  <c r="D239" i="30"/>
  <c r="K15" i="34" l="1"/>
  <c r="D212" i="30"/>
  <c r="I4" i="14"/>
  <c r="I23" i="14" s="1"/>
  <c r="K16" i="34" l="1"/>
  <c r="D213" i="30"/>
  <c r="I5" i="14"/>
  <c r="I24" i="14" s="1"/>
  <c r="K17" i="34" l="1"/>
  <c r="I6" i="14"/>
  <c r="I25" i="14" s="1"/>
  <c r="K18" i="34" l="1"/>
  <c r="I7" i="14"/>
  <c r="I26" i="14" s="1"/>
  <c r="D226" i="30"/>
  <c r="K19" i="34" l="1"/>
  <c r="D227" i="30"/>
  <c r="I8" i="14"/>
  <c r="I27" i="14" s="1"/>
  <c r="K20" i="34" l="1"/>
  <c r="I9" i="14"/>
  <c r="I28" i="14" s="1"/>
  <c r="K21" i="34" l="1"/>
  <c r="D208" i="30"/>
  <c r="I10" i="14"/>
  <c r="I29" i="14" s="1"/>
  <c r="D214" i="30" l="1"/>
  <c r="K22" i="34"/>
  <c r="I11" i="14"/>
  <c r="I30" i="14" s="1"/>
  <c r="K23" i="34" l="1"/>
  <c r="I12" i="14"/>
  <c r="I31" i="14" s="1"/>
  <c r="D225" i="30"/>
  <c r="D209" i="30" l="1"/>
  <c r="K24" i="34"/>
  <c r="I13" i="14"/>
  <c r="I32" i="14" s="1"/>
  <c r="K25" i="34" l="1"/>
  <c r="D220" i="30"/>
  <c r="I4" i="15"/>
  <c r="K26" i="34" l="1"/>
  <c r="D210" i="30"/>
  <c r="I5" i="15"/>
  <c r="K27" i="34" l="1"/>
  <c r="I6" i="15"/>
  <c r="D211" i="30"/>
  <c r="K28" i="34" l="1"/>
  <c r="I7" i="15"/>
  <c r="D224" i="30"/>
  <c r="I8" i="15" l="1"/>
  <c r="D237" i="30"/>
  <c r="K29" i="34"/>
  <c r="K30" i="34" l="1"/>
  <c r="I9" i="15"/>
  <c r="D236" i="30"/>
  <c r="K31" i="34" l="1"/>
  <c r="D218" i="30"/>
  <c r="I10" i="15"/>
  <c r="K32" i="34" l="1"/>
  <c r="D219" i="30"/>
  <c r="I11" i="15"/>
  <c r="I4" i="31" l="1"/>
  <c r="K33" i="34"/>
  <c r="D235" i="30"/>
  <c r="D233" i="30" l="1"/>
  <c r="K34" i="34"/>
  <c r="I5" i="31"/>
  <c r="D232" i="30" l="1"/>
  <c r="K35" i="34"/>
  <c r="I6" i="31"/>
  <c r="D230" i="30" l="1"/>
  <c r="K36" i="34"/>
  <c r="I7" i="31"/>
  <c r="K37" i="34" l="1"/>
  <c r="D231" i="30"/>
  <c r="I8" i="31"/>
  <c r="K38" i="34" l="1"/>
  <c r="I9" i="31"/>
  <c r="D234" i="30"/>
  <c r="L2" i="34" l="1"/>
  <c r="J4" i="13"/>
  <c r="J5" i="13" l="1"/>
  <c r="L3" i="34"/>
  <c r="L4" i="34" l="1"/>
  <c r="J6" i="13"/>
  <c r="L5" i="34" l="1"/>
  <c r="J7" i="13"/>
  <c r="L6" i="34" l="1"/>
  <c r="J8" i="13"/>
  <c r="J9" i="13" l="1"/>
  <c r="L7" i="34"/>
  <c r="L8" i="34" l="1"/>
  <c r="J10" i="13"/>
  <c r="L9" i="34" l="1"/>
  <c r="J11" i="13"/>
  <c r="L10" i="34" l="1"/>
  <c r="J12" i="13"/>
  <c r="L11" i="34" l="1"/>
  <c r="J13" i="13"/>
  <c r="L12" i="34" l="1"/>
  <c r="J14" i="13"/>
  <c r="L13" i="34" l="1"/>
  <c r="J15" i="13"/>
  <c r="L14" i="34" l="1"/>
  <c r="J16" i="13"/>
  <c r="L15" i="34" l="1"/>
  <c r="J4" i="14"/>
  <c r="J5" i="14" l="1"/>
  <c r="L16" i="34"/>
  <c r="L17" i="34" l="1"/>
  <c r="J6" i="14"/>
  <c r="L18" i="34" l="1"/>
  <c r="J7" i="14"/>
  <c r="J8" i="14" l="1"/>
  <c r="L19" i="34"/>
  <c r="L20" i="34" l="1"/>
  <c r="J9" i="14"/>
  <c r="L21" i="34" l="1"/>
  <c r="J10" i="14"/>
  <c r="L22" i="34" l="1"/>
  <c r="J11" i="14"/>
  <c r="L23" i="34" l="1"/>
  <c r="J12" i="14"/>
  <c r="L24" i="34" l="1"/>
  <c r="J13" i="14"/>
  <c r="L25" i="34" l="1"/>
  <c r="J4" i="15"/>
  <c r="L26" i="34" l="1"/>
  <c r="J5" i="15"/>
  <c r="L27" i="34" l="1"/>
  <c r="J6" i="15"/>
  <c r="L28" i="34" l="1"/>
  <c r="J7" i="15"/>
  <c r="L29" i="34" l="1"/>
  <c r="J8" i="15"/>
  <c r="L30" i="34" l="1"/>
  <c r="J9" i="15"/>
  <c r="L31" i="34" l="1"/>
  <c r="J10" i="15"/>
  <c r="L32" i="34" l="1"/>
  <c r="J11" i="15"/>
  <c r="L33" i="34" l="1"/>
  <c r="J4" i="31"/>
  <c r="L34" i="34" l="1"/>
  <c r="J5" i="31"/>
  <c r="L35" i="34" l="1"/>
  <c r="J6" i="31"/>
  <c r="J7" i="31" l="1"/>
  <c r="L36" i="34"/>
  <c r="L37" i="34" l="1"/>
  <c r="J8" i="31"/>
  <c r="L38" i="34" l="1"/>
  <c r="J9" i="31"/>
  <c r="M2" i="34" l="1"/>
  <c r="K4" i="13"/>
  <c r="M3" i="34" l="1"/>
  <c r="K5" i="13"/>
  <c r="K6" i="13" l="1"/>
  <c r="M4" i="34"/>
  <c r="K7" i="13" l="1"/>
  <c r="M5" i="34"/>
  <c r="K8" i="13" l="1"/>
  <c r="M6" i="34"/>
  <c r="M7" i="34" l="1"/>
  <c r="K9" i="13"/>
  <c r="K10" i="13" l="1"/>
  <c r="M8" i="34"/>
  <c r="M9" i="34" l="1"/>
  <c r="K11" i="13"/>
  <c r="M10" i="34" l="1"/>
  <c r="K12" i="13"/>
  <c r="M11" i="34" l="1"/>
  <c r="K13" i="13"/>
  <c r="M12" i="34" l="1"/>
  <c r="K14" i="13"/>
  <c r="M13" i="34" l="1"/>
  <c r="K15" i="13"/>
  <c r="K16" i="13" l="1"/>
  <c r="M14" i="34"/>
  <c r="K4" i="14" l="1"/>
  <c r="M15" i="34"/>
  <c r="M16" i="34" l="1"/>
  <c r="K5" i="14"/>
  <c r="K6" i="14" l="1"/>
  <c r="M17" i="34"/>
  <c r="M18" i="34" l="1"/>
  <c r="K7" i="14"/>
  <c r="K8" i="14" l="1"/>
  <c r="M19" i="34"/>
  <c r="M20" i="34" l="1"/>
  <c r="K9" i="14"/>
  <c r="M21" i="34" l="1"/>
  <c r="K10" i="14"/>
  <c r="K11" i="14" l="1"/>
  <c r="M22" i="34"/>
  <c r="M23" i="34" l="1"/>
  <c r="K12" i="14"/>
  <c r="K13" i="14" l="1"/>
  <c r="M24" i="34"/>
  <c r="M25" i="34" l="1"/>
  <c r="K4" i="15"/>
  <c r="M26" i="34" l="1"/>
  <c r="K5" i="15"/>
  <c r="M27" i="34" l="1"/>
  <c r="K6" i="15"/>
  <c r="M28" i="34" l="1"/>
  <c r="K7" i="15"/>
  <c r="M29" i="34" l="1"/>
  <c r="K8" i="15"/>
  <c r="M30" i="34" l="1"/>
  <c r="K9" i="15"/>
  <c r="K10" i="15" l="1"/>
  <c r="M31" i="34"/>
  <c r="M32" i="34" l="1"/>
  <c r="K11" i="15"/>
  <c r="M33" i="34" l="1"/>
  <c r="K4" i="31"/>
  <c r="M34" i="34" l="1"/>
  <c r="K5" i="31"/>
  <c r="M35" i="34" l="1"/>
  <c r="K6" i="31"/>
  <c r="M36" i="34" l="1"/>
  <c r="K7" i="31"/>
  <c r="K8" i="31" l="1"/>
  <c r="M37" i="34"/>
  <c r="K9" i="31" l="1"/>
  <c r="M38" i="34"/>
  <c r="N2" i="34" l="1"/>
  <c r="L4" i="13"/>
  <c r="N3" i="34" l="1"/>
  <c r="L5" i="13"/>
  <c r="L6" i="13" l="1"/>
  <c r="N4" i="34"/>
  <c r="N5" i="34" l="1"/>
  <c r="L7" i="13"/>
  <c r="N6" i="34" l="1"/>
  <c r="L8" i="13"/>
  <c r="N7" i="34" l="1"/>
  <c r="L9" i="13"/>
  <c r="N8" i="34" l="1"/>
  <c r="L10" i="13"/>
  <c r="N9" i="34" l="1"/>
  <c r="L11" i="13"/>
  <c r="L12" i="13" l="1"/>
  <c r="N10" i="34"/>
  <c r="N11" i="34" l="1"/>
  <c r="L13" i="13"/>
  <c r="N12" i="34" l="1"/>
  <c r="L14" i="13"/>
  <c r="L15" i="13" l="1"/>
  <c r="N13" i="34"/>
  <c r="N14" i="34" l="1"/>
  <c r="L16" i="13"/>
  <c r="N15" i="34" l="1"/>
  <c r="L4" i="14"/>
  <c r="L5" i="14" l="1"/>
  <c r="N16" i="34"/>
  <c r="N17" i="34" l="1"/>
  <c r="L6" i="14"/>
  <c r="N18" i="34" l="1"/>
  <c r="L7" i="14"/>
  <c r="N19" i="34" l="1"/>
  <c r="L8" i="14"/>
  <c r="N20" i="34" l="1"/>
  <c r="L9" i="14"/>
  <c r="N21" i="34" l="1"/>
  <c r="L10" i="14"/>
  <c r="N22" i="34" l="1"/>
  <c r="L11" i="14"/>
  <c r="N23" i="34" l="1"/>
  <c r="L12" i="14"/>
  <c r="N24" i="34" l="1"/>
  <c r="L13" i="14"/>
  <c r="N25" i="34" l="1"/>
  <c r="L4" i="15"/>
  <c r="N26" i="34" l="1"/>
  <c r="L5" i="15"/>
  <c r="N27" i="34" l="1"/>
  <c r="L6" i="15"/>
  <c r="N28" i="34" l="1"/>
  <c r="L7" i="15"/>
  <c r="N29" i="34" l="1"/>
  <c r="L8" i="15"/>
  <c r="N30" i="34" l="1"/>
  <c r="L9" i="15"/>
  <c r="N31" i="34" l="1"/>
  <c r="L10" i="15"/>
  <c r="N32" i="34" l="1"/>
  <c r="L11" i="15"/>
  <c r="N33" i="34" l="1"/>
  <c r="L4" i="31"/>
  <c r="L5" i="31" l="1"/>
  <c r="N34" i="34"/>
  <c r="N35" i="34" l="1"/>
  <c r="L6" i="31"/>
  <c r="N36" i="34" l="1"/>
  <c r="L7" i="31"/>
  <c r="L8" i="31" l="1"/>
  <c r="N37" i="34"/>
  <c r="N38" i="34" l="1"/>
  <c r="L9" i="31"/>
  <c r="O2" i="34" l="1"/>
  <c r="M4" i="13"/>
  <c r="O3" i="34" l="1"/>
  <c r="M5" i="13"/>
  <c r="O4" i="34" l="1"/>
  <c r="M6" i="13"/>
  <c r="M7" i="13" l="1"/>
  <c r="O5" i="34"/>
  <c r="O6" i="34" l="1"/>
  <c r="M8" i="13"/>
  <c r="O7" i="34" l="1"/>
  <c r="M9" i="13"/>
  <c r="M10" i="13" l="1"/>
  <c r="O8" i="34"/>
  <c r="O9" i="34" l="1"/>
  <c r="M11" i="13"/>
  <c r="O10" i="34" l="1"/>
  <c r="M12" i="13"/>
  <c r="O11" i="34" l="1"/>
  <c r="M13" i="13"/>
  <c r="O12" i="34" l="1"/>
  <c r="M14" i="13"/>
  <c r="O13" i="34" l="1"/>
  <c r="M15" i="13"/>
  <c r="O14" i="34" l="1"/>
  <c r="M16" i="13"/>
  <c r="O15" i="34" l="1"/>
  <c r="M4" i="14"/>
  <c r="O16" i="34" l="1"/>
  <c r="M5" i="14"/>
  <c r="O17" i="34" l="1"/>
  <c r="M6" i="14"/>
  <c r="O18" i="34" l="1"/>
  <c r="M7" i="14"/>
  <c r="O19" i="34" l="1"/>
  <c r="M8" i="14"/>
  <c r="O20" i="34" l="1"/>
  <c r="M9" i="14"/>
  <c r="O21" i="34" l="1"/>
  <c r="M10" i="14"/>
  <c r="O22" i="34" l="1"/>
  <c r="M11" i="14"/>
  <c r="O23" i="34" l="1"/>
  <c r="M12" i="14"/>
  <c r="M13" i="14" l="1"/>
  <c r="O24" i="34"/>
  <c r="O25" i="34" l="1"/>
  <c r="M4" i="15"/>
  <c r="O26" i="34" l="1"/>
  <c r="M5" i="15"/>
  <c r="O27" i="34" l="1"/>
  <c r="M6" i="15"/>
  <c r="O28" i="34" l="1"/>
  <c r="M7" i="15"/>
  <c r="O29" i="34" l="1"/>
  <c r="M8" i="15"/>
  <c r="O30" i="34" l="1"/>
  <c r="M9" i="15"/>
  <c r="O31" i="34" l="1"/>
  <c r="M10" i="15"/>
  <c r="O32" i="34" l="1"/>
  <c r="M11" i="15"/>
  <c r="O33" i="34" l="1"/>
  <c r="M4" i="31"/>
  <c r="O34" i="34" l="1"/>
  <c r="M5" i="31"/>
  <c r="O35" i="34" l="1"/>
  <c r="M6" i="31"/>
  <c r="O36" i="34" l="1"/>
  <c r="M7" i="31"/>
  <c r="M8" i="31" l="1"/>
  <c r="O37" i="34"/>
  <c r="O38" i="34" l="1"/>
  <c r="M9" i="31"/>
  <c r="P2" i="34" l="1"/>
  <c r="N4" i="13"/>
  <c r="P3" i="34" l="1"/>
  <c r="N5" i="13"/>
  <c r="P4" i="34" l="1"/>
  <c r="N6" i="13"/>
  <c r="P5" i="34" l="1"/>
  <c r="N7" i="13"/>
  <c r="P6" i="34" l="1"/>
  <c r="N8" i="13"/>
  <c r="P7" i="34" l="1"/>
  <c r="N9" i="13"/>
  <c r="P8" i="34" l="1"/>
  <c r="N10" i="13"/>
  <c r="P9" i="34" l="1"/>
  <c r="N11" i="13"/>
  <c r="N12" i="13" l="1"/>
  <c r="P10" i="34"/>
  <c r="P11" i="34" l="1"/>
  <c r="N13" i="13"/>
  <c r="P12" i="34" l="1"/>
  <c r="N14" i="13"/>
  <c r="P13" i="34" l="1"/>
  <c r="N15" i="13"/>
  <c r="N16" i="13" l="1"/>
  <c r="P14" i="34"/>
  <c r="P15" i="34" l="1"/>
  <c r="N4" i="14"/>
  <c r="N5" i="14" l="1"/>
  <c r="P16" i="34"/>
  <c r="N6" i="14" l="1"/>
  <c r="P17" i="34"/>
  <c r="P18" i="34" l="1"/>
  <c r="N7" i="14"/>
  <c r="P19" i="34" l="1"/>
  <c r="N8" i="14"/>
  <c r="P20" i="34" l="1"/>
  <c r="N9" i="14"/>
  <c r="N10" i="14" l="1"/>
  <c r="P21" i="34"/>
  <c r="P22" i="34" l="1"/>
  <c r="N11" i="14"/>
  <c r="P23" i="34" l="1"/>
  <c r="N12" i="14"/>
  <c r="P24" i="34" l="1"/>
  <c r="N13" i="14"/>
  <c r="N4" i="15" l="1"/>
  <c r="P25" i="34"/>
  <c r="P26" i="34" l="1"/>
  <c r="N5" i="15"/>
  <c r="N6" i="15" l="1"/>
  <c r="P27" i="34"/>
  <c r="P28" i="34" l="1"/>
  <c r="N7" i="15"/>
  <c r="P29" i="34" l="1"/>
  <c r="N8" i="15"/>
  <c r="P30" i="34" l="1"/>
  <c r="N9" i="15"/>
  <c r="P31" i="34" l="1"/>
  <c r="N10" i="15"/>
  <c r="N11" i="15" l="1"/>
  <c r="P32" i="34"/>
  <c r="P33" i="34" l="1"/>
  <c r="N4" i="31"/>
  <c r="P34" i="34" l="1"/>
  <c r="N5" i="31"/>
  <c r="P35" i="34" l="1"/>
  <c r="N6" i="31"/>
  <c r="P36" i="34" l="1"/>
  <c r="N7" i="31"/>
  <c r="N8" i="31" l="1"/>
  <c r="P37" i="34"/>
  <c r="P38" i="34" l="1"/>
  <c r="N9" i="31"/>
  <c r="Q2" i="34" l="1"/>
  <c r="O4" i="13"/>
  <c r="Q3" i="34" l="1"/>
  <c r="O5" i="13"/>
  <c r="Q4" i="34" l="1"/>
  <c r="O6" i="13"/>
  <c r="O7" i="13" l="1"/>
  <c r="Q5" i="34"/>
  <c r="Q6" i="34" l="1"/>
  <c r="O8" i="13"/>
  <c r="Q7" i="34" l="1"/>
  <c r="O9" i="13"/>
  <c r="Q8" i="34" l="1"/>
  <c r="O10" i="13"/>
  <c r="O11" i="13" l="1"/>
  <c r="Q9" i="34"/>
  <c r="O12" i="13" l="1"/>
  <c r="Q10" i="34"/>
  <c r="Q11" i="34" l="1"/>
  <c r="O13" i="13"/>
  <c r="Q12" i="34" l="1"/>
  <c r="O14" i="13"/>
  <c r="Q13" i="34" l="1"/>
  <c r="O15" i="13"/>
  <c r="Q14" i="34" l="1"/>
  <c r="O16" i="13"/>
  <c r="Q15" i="34" l="1"/>
  <c r="O4" i="14"/>
  <c r="O5" i="14" l="1"/>
  <c r="Q16" i="34"/>
  <c r="O6" i="14" l="1"/>
  <c r="Q17" i="34"/>
  <c r="Q18" i="34" l="1"/>
  <c r="O7" i="14"/>
  <c r="Q19" i="34" l="1"/>
  <c r="O8" i="14"/>
  <c r="Q20" i="34" l="1"/>
  <c r="O9" i="14"/>
  <c r="O10" i="14" l="1"/>
  <c r="Q21" i="34"/>
  <c r="Q22" i="34" l="1"/>
  <c r="O11" i="14"/>
  <c r="Q23" i="34" l="1"/>
  <c r="O12" i="14"/>
  <c r="Q24" i="34" l="1"/>
  <c r="O13" i="14"/>
  <c r="Q25" i="34" l="1"/>
  <c r="O4" i="15"/>
  <c r="Q26" i="34" l="1"/>
  <c r="O5" i="15"/>
  <c r="O6" i="15" l="1"/>
  <c r="Q27" i="34"/>
  <c r="Q28" i="34" l="1"/>
  <c r="O7" i="15"/>
  <c r="Q29" i="34" l="1"/>
  <c r="O8" i="15"/>
  <c r="Q30" i="34" l="1"/>
  <c r="O9" i="15"/>
  <c r="Q31" i="34" l="1"/>
  <c r="O10" i="15"/>
  <c r="Q32" i="34" l="1"/>
  <c r="O11" i="15"/>
  <c r="Q33" i="34" l="1"/>
  <c r="O4" i="31"/>
  <c r="Q34" i="34" l="1"/>
  <c r="O5" i="31"/>
  <c r="Q35" i="34" l="1"/>
  <c r="O6" i="31"/>
  <c r="Q36" i="34" l="1"/>
  <c r="O7" i="31"/>
  <c r="Q37" i="34" l="1"/>
  <c r="O8" i="31"/>
  <c r="Q38" i="34" l="1"/>
  <c r="O9" i="31"/>
  <c r="P4" i="13" l="1"/>
  <c r="J27" i="13" s="1"/>
  <c r="R2" i="34"/>
  <c r="R3" i="34" l="1"/>
  <c r="D256" i="30"/>
  <c r="P5" i="13"/>
  <c r="J28" i="13" s="1"/>
  <c r="R4" i="34" l="1"/>
  <c r="D255" i="30"/>
  <c r="P6" i="13"/>
  <c r="R5" i="34" l="1"/>
  <c r="D257" i="30"/>
  <c r="P7" i="13"/>
  <c r="J30" i="13" s="1"/>
  <c r="D240" i="30" l="1"/>
  <c r="P8" i="13"/>
  <c r="J31" i="13" s="1"/>
  <c r="R6" i="34"/>
  <c r="R7" i="34" l="1"/>
  <c r="D272" i="30"/>
  <c r="P9" i="13"/>
  <c r="J32" i="13" s="1"/>
  <c r="R8" i="34" l="1"/>
  <c r="D251" i="30"/>
  <c r="P10" i="13"/>
  <c r="J33" i="13" s="1"/>
  <c r="R9" i="34" l="1"/>
  <c r="P11" i="13"/>
  <c r="J34" i="13" s="1"/>
  <c r="D250" i="30"/>
  <c r="R10" i="34" l="1"/>
  <c r="D249" i="30"/>
  <c r="P12" i="13"/>
  <c r="J35" i="13" s="1"/>
  <c r="R11" i="34" l="1"/>
  <c r="D241" i="30"/>
  <c r="P13" i="13"/>
  <c r="J36" i="13" s="1"/>
  <c r="R12" i="34" l="1"/>
  <c r="D263" i="30"/>
  <c r="P14" i="13"/>
  <c r="J37" i="13" s="1"/>
  <c r="R13" i="34" l="1"/>
  <c r="P15" i="13"/>
  <c r="J38" i="13" s="1"/>
  <c r="D262" i="30"/>
  <c r="R14" i="34" l="1"/>
  <c r="D273" i="30"/>
  <c r="P16" i="13"/>
  <c r="J39" i="13" s="1"/>
  <c r="R15" i="34" l="1"/>
  <c r="P4" i="14"/>
  <c r="J23" i="14" s="1"/>
  <c r="D246" i="30"/>
  <c r="R16" i="34" l="1"/>
  <c r="D247" i="30"/>
  <c r="P5" i="14"/>
  <c r="J24" i="14" s="1"/>
  <c r="R17" i="34" l="1"/>
  <c r="P6" i="14"/>
  <c r="J25" i="14" s="1"/>
  <c r="R18" i="34" l="1"/>
  <c r="P7" i="14"/>
  <c r="J26" i="14" s="1"/>
  <c r="D260" i="30"/>
  <c r="D261" i="30" l="1"/>
  <c r="R19" i="34"/>
  <c r="P8" i="14"/>
  <c r="J27" i="14" s="1"/>
  <c r="P9" i="14" l="1"/>
  <c r="J28" i="14" s="1"/>
  <c r="R20" i="34"/>
  <c r="D242" i="30" l="1"/>
  <c r="P10" i="14"/>
  <c r="J29" i="14" s="1"/>
  <c r="R21" i="34"/>
  <c r="R22" i="34" l="1"/>
  <c r="D248" i="30"/>
  <c r="P11" i="14"/>
  <c r="J30" i="14" s="1"/>
  <c r="R23" i="34" l="1"/>
  <c r="D259" i="30"/>
  <c r="P12" i="14"/>
  <c r="J31" i="14" s="1"/>
  <c r="R24" i="34" l="1"/>
  <c r="D243" i="30"/>
  <c r="P13" i="14"/>
  <c r="J32" i="14" s="1"/>
  <c r="R25" i="34" l="1"/>
  <c r="D254" i="30"/>
  <c r="P4" i="15"/>
  <c r="J20" i="15" s="1"/>
  <c r="R26" i="34" l="1"/>
  <c r="D244" i="30"/>
  <c r="P5" i="15"/>
  <c r="J21" i="15" s="1"/>
  <c r="R27" i="34" l="1"/>
  <c r="D245" i="30"/>
  <c r="P6" i="15"/>
  <c r="J22" i="15" s="1"/>
  <c r="R28" i="34" l="1"/>
  <c r="D258" i="30"/>
  <c r="P7" i="15"/>
  <c r="J23" i="15" s="1"/>
  <c r="R29" i="34" l="1"/>
  <c r="D271" i="30"/>
  <c r="P8" i="15"/>
  <c r="R30" i="34" l="1"/>
  <c r="D270" i="30"/>
  <c r="P9" i="15"/>
  <c r="D252" i="30" l="1"/>
  <c r="R31" i="34"/>
  <c r="P10" i="15"/>
  <c r="R32" i="34" l="1"/>
  <c r="D253" i="30"/>
  <c r="P11" i="15"/>
  <c r="R33" i="34" l="1"/>
  <c r="D269" i="30"/>
  <c r="P4" i="31"/>
  <c r="J14" i="31" s="1"/>
  <c r="R34" i="34" l="1"/>
  <c r="P5" i="31"/>
  <c r="J15" i="31" s="1"/>
  <c r="D267" i="30"/>
  <c r="R35" i="34" l="1"/>
  <c r="D266" i="30"/>
  <c r="P6" i="31"/>
  <c r="J16" i="31" s="1"/>
  <c r="R36" i="34" l="1"/>
  <c r="P7" i="31"/>
  <c r="J17" i="31" s="1"/>
  <c r="D264" i="30"/>
  <c r="R37" i="34" l="1"/>
  <c r="D265" i="30"/>
  <c r="P8" i="31"/>
  <c r="J18" i="31" s="1"/>
  <c r="R38" i="34" l="1"/>
  <c r="D268" i="30"/>
  <c r="P9" i="31"/>
  <c r="J19" i="31" s="1"/>
  <c r="S2" i="34" l="1"/>
  <c r="Q4" i="13"/>
  <c r="K27" i="13" s="1"/>
  <c r="S3" i="34" l="1"/>
  <c r="D324" i="30"/>
  <c r="Q5" i="13"/>
  <c r="K28" i="13" s="1"/>
  <c r="S4" i="34" l="1"/>
  <c r="Q6" i="13"/>
  <c r="D323" i="30"/>
  <c r="S5" i="34" l="1"/>
  <c r="D325" i="30"/>
  <c r="Q7" i="13"/>
  <c r="K30" i="13" s="1"/>
  <c r="S6" i="34" l="1"/>
  <c r="D308" i="30"/>
  <c r="Q8" i="13"/>
  <c r="K31" i="13" s="1"/>
  <c r="S7" i="34" l="1"/>
  <c r="D340" i="30"/>
  <c r="Q9" i="13"/>
  <c r="K32" i="13" s="1"/>
  <c r="S8" i="34" l="1"/>
  <c r="D319" i="30"/>
  <c r="Q10" i="13"/>
  <c r="K33" i="13" s="1"/>
  <c r="S9" i="34" l="1"/>
  <c r="D318" i="30"/>
  <c r="Q11" i="13"/>
  <c r="K34" i="13" s="1"/>
  <c r="S10" i="34" l="1"/>
  <c r="D317" i="30"/>
  <c r="Q12" i="13"/>
  <c r="K35" i="13" s="1"/>
  <c r="S11" i="34" l="1"/>
  <c r="Q13" i="13"/>
  <c r="K36" i="13" s="1"/>
  <c r="D309" i="30"/>
  <c r="D331" i="30" l="1"/>
  <c r="Q14" i="13"/>
  <c r="K37" i="13" s="1"/>
  <c r="S12" i="34"/>
  <c r="S13" i="34" l="1"/>
  <c r="D330" i="30"/>
  <c r="Q15" i="13"/>
  <c r="K38" i="13" s="1"/>
  <c r="Q16" i="13" l="1"/>
  <c r="K39" i="13" s="1"/>
  <c r="S14" i="34"/>
  <c r="D341" i="30"/>
  <c r="Q4" i="14" l="1"/>
  <c r="K23" i="14" s="1"/>
  <c r="D314" i="30"/>
  <c r="S15" i="34"/>
  <c r="S16" i="34" l="1"/>
  <c r="D315" i="30"/>
  <c r="Q5" i="14"/>
  <c r="K24" i="14" s="1"/>
  <c r="S17" i="34" l="1"/>
  <c r="Q6" i="14"/>
  <c r="K25" i="14" s="1"/>
  <c r="S18" i="34" l="1"/>
  <c r="D328" i="30"/>
  <c r="Q7" i="14"/>
  <c r="K26" i="14" s="1"/>
  <c r="S19" i="34" l="1"/>
  <c r="D329" i="30"/>
  <c r="Q8" i="14"/>
  <c r="K27" i="14" s="1"/>
  <c r="S20" i="34" l="1"/>
  <c r="Q9" i="14"/>
  <c r="K28" i="14" s="1"/>
  <c r="S21" i="34" l="1"/>
  <c r="D310" i="30"/>
  <c r="Q10" i="14"/>
  <c r="K29" i="14" s="1"/>
  <c r="D316" i="30" l="1"/>
  <c r="S22" i="34"/>
  <c r="Q11" i="14"/>
  <c r="K30" i="14" s="1"/>
  <c r="S23" i="34" l="1"/>
  <c r="D327" i="30"/>
  <c r="Q12" i="14"/>
  <c r="K31" i="14" s="1"/>
  <c r="S24" i="34" l="1"/>
  <c r="D311" i="30"/>
  <c r="Q13" i="14"/>
  <c r="K32" i="14" s="1"/>
  <c r="S25" i="34" l="1"/>
  <c r="D322" i="30"/>
  <c r="Q4" i="15"/>
  <c r="K20" i="15" s="1"/>
  <c r="S26" i="34" l="1"/>
  <c r="D312" i="30"/>
  <c r="Q5" i="15"/>
  <c r="K21" i="15" s="1"/>
  <c r="D313" i="30" l="1"/>
  <c r="Q6" i="15"/>
  <c r="K22" i="15" s="1"/>
  <c r="S27" i="34"/>
  <c r="S28" i="34" l="1"/>
  <c r="D326" i="30"/>
  <c r="Q7" i="15"/>
  <c r="K23" i="15" s="1"/>
  <c r="D339" i="30" l="1"/>
  <c r="Q8" i="15"/>
  <c r="S29" i="34"/>
  <c r="S30" i="34" l="1"/>
  <c r="Q9" i="15"/>
  <c r="D338" i="30"/>
  <c r="S31" i="34" l="1"/>
  <c r="D320" i="30"/>
  <c r="Q10" i="15"/>
  <c r="S32" i="34" l="1"/>
  <c r="D321" i="30"/>
  <c r="Q11" i="15"/>
  <c r="S33" i="34" l="1"/>
  <c r="Q4" i="31"/>
  <c r="K14" i="31" s="1"/>
  <c r="D337" i="30"/>
  <c r="S34" i="34" l="1"/>
  <c r="D335" i="30"/>
  <c r="Q5" i="31"/>
  <c r="K15" i="31" s="1"/>
  <c r="S35" i="34" l="1"/>
  <c r="Q6" i="31"/>
  <c r="K16" i="31" s="1"/>
  <c r="D334" i="30"/>
  <c r="S36" i="34" l="1"/>
  <c r="D332" i="30"/>
  <c r="Q7" i="31"/>
  <c r="K17" i="31" s="1"/>
  <c r="S37" i="34" l="1"/>
  <c r="D333" i="30"/>
  <c r="Q8" i="31"/>
  <c r="K18" i="31" s="1"/>
  <c r="D336" i="30" l="1"/>
  <c r="Q9" i="31"/>
  <c r="K19" i="31" s="1"/>
  <c r="S38" i="34"/>
  <c r="R4" i="13" l="1"/>
  <c r="L27" i="13" s="1"/>
  <c r="T2" i="34"/>
  <c r="T3" i="34" l="1"/>
  <c r="R5" i="13"/>
  <c r="L28" i="13" s="1"/>
  <c r="D392" i="30"/>
  <c r="D391" i="30" l="1"/>
  <c r="R6" i="13"/>
  <c r="T4" i="34"/>
  <c r="T5" i="34" l="1"/>
  <c r="D393" i="30"/>
  <c r="R7" i="13"/>
  <c r="L30" i="13" s="1"/>
  <c r="T6" i="34" l="1"/>
  <c r="D376" i="30"/>
  <c r="R8" i="13"/>
  <c r="L31" i="13" s="1"/>
  <c r="T7" i="34" l="1"/>
  <c r="D408" i="30"/>
  <c r="R9" i="13"/>
  <c r="L32" i="13" s="1"/>
  <c r="T8" i="34" l="1"/>
  <c r="R10" i="13"/>
  <c r="L33" i="13" s="1"/>
  <c r="D387" i="30"/>
  <c r="T9" i="34" l="1"/>
  <c r="D386" i="30"/>
  <c r="R11" i="13"/>
  <c r="L34" i="13" s="1"/>
  <c r="T10" i="34" l="1"/>
  <c r="D385" i="30"/>
  <c r="R12" i="13"/>
  <c r="L35" i="13" s="1"/>
  <c r="T11" i="34" l="1"/>
  <c r="R13" i="13"/>
  <c r="L36" i="13" s="1"/>
  <c r="D377" i="30"/>
  <c r="T12" i="34" l="1"/>
  <c r="D399" i="30"/>
  <c r="R14" i="13"/>
  <c r="L37" i="13" s="1"/>
  <c r="T13" i="34" l="1"/>
  <c r="D398" i="30"/>
  <c r="R15" i="13"/>
  <c r="L38" i="13" s="1"/>
  <c r="T14" i="34" l="1"/>
  <c r="D409" i="30"/>
  <c r="R16" i="13"/>
  <c r="L39" i="13" s="1"/>
  <c r="T15" i="34" l="1"/>
  <c r="D382" i="30"/>
  <c r="R4" i="14"/>
  <c r="L23" i="14" s="1"/>
  <c r="T16" i="34" l="1"/>
  <c r="D383" i="30"/>
  <c r="R5" i="14"/>
  <c r="L24" i="14" s="1"/>
  <c r="T17" i="34" l="1"/>
  <c r="R6" i="14"/>
  <c r="L25" i="14" s="1"/>
  <c r="T19" i="34" l="1"/>
  <c r="D397" i="30"/>
  <c r="R8" i="14"/>
  <c r="L27" i="14" s="1"/>
  <c r="T21" i="34" l="1"/>
  <c r="R10" i="14"/>
  <c r="L29" i="14" s="1"/>
  <c r="D378" i="30"/>
  <c r="T22" i="34" l="1"/>
  <c r="D384" i="30"/>
  <c r="R11" i="14"/>
  <c r="L30" i="14" s="1"/>
  <c r="T23" i="34" l="1"/>
  <c r="D395" i="30"/>
  <c r="R12" i="14"/>
  <c r="L31" i="14" s="1"/>
  <c r="T24" i="34" l="1"/>
  <c r="D379" i="30"/>
  <c r="R13" i="14"/>
  <c r="L32" i="14" s="1"/>
  <c r="T25" i="34" l="1"/>
  <c r="R4" i="15"/>
  <c r="L20" i="15" s="1"/>
  <c r="D390" i="30"/>
  <c r="T26" i="34" l="1"/>
  <c r="D380" i="30"/>
  <c r="R5" i="15"/>
  <c r="L21" i="15" s="1"/>
  <c r="T27" i="34" l="1"/>
  <c r="D381" i="30"/>
  <c r="R6" i="15"/>
  <c r="L22" i="15" s="1"/>
  <c r="D394" i="30" l="1"/>
  <c r="T28" i="34"/>
  <c r="R7" i="15"/>
  <c r="L23" i="15" s="1"/>
  <c r="T29" i="34" l="1"/>
  <c r="D407" i="30"/>
  <c r="R8" i="15"/>
  <c r="D406" i="30" l="1"/>
  <c r="R9" i="15"/>
  <c r="T30" i="34"/>
  <c r="T31" i="34" l="1"/>
  <c r="D388" i="30"/>
  <c r="R10" i="15"/>
  <c r="L26" i="15" s="1"/>
  <c r="T32" i="34" l="1"/>
  <c r="D389" i="30"/>
  <c r="R11" i="15"/>
  <c r="L27" i="15" s="1"/>
  <c r="T33" i="34" l="1"/>
  <c r="D405" i="30"/>
  <c r="R4" i="31"/>
  <c r="L14" i="31" s="1"/>
  <c r="T34" i="34" l="1"/>
  <c r="R5" i="31"/>
  <c r="L15" i="31" s="1"/>
  <c r="D403" i="30"/>
  <c r="T35" i="34" l="1"/>
  <c r="D402" i="30"/>
  <c r="R6" i="31"/>
  <c r="L16" i="31" s="1"/>
  <c r="T36" i="34" l="1"/>
  <c r="D400" i="30"/>
  <c r="R7" i="31"/>
  <c r="L17" i="31" s="1"/>
  <c r="T37" i="34" l="1"/>
  <c r="R8" i="31"/>
  <c r="L18" i="31" s="1"/>
  <c r="D401" i="30"/>
  <c r="T38" i="34" l="1"/>
  <c r="R9" i="31"/>
  <c r="L19" i="31" s="1"/>
  <c r="D404" i="30"/>
  <c r="U2" i="34" l="1"/>
  <c r="S4" i="13"/>
  <c r="U3" i="34" l="1"/>
  <c r="S5" i="13"/>
  <c r="D460" i="30"/>
  <c r="D459" i="30" l="1"/>
  <c r="S6" i="13"/>
  <c r="U4" i="34"/>
  <c r="U5" i="34" l="1"/>
  <c r="S7" i="13"/>
  <c r="D461" i="30"/>
  <c r="U6" i="34" l="1"/>
  <c r="D444" i="30"/>
  <c r="S8" i="13"/>
  <c r="U7" i="34" l="1"/>
  <c r="S9" i="13"/>
  <c r="D476" i="30"/>
  <c r="U8" i="34" l="1"/>
  <c r="S10" i="13"/>
  <c r="D455" i="30"/>
  <c r="U9" i="34" l="1"/>
  <c r="S11" i="13"/>
  <c r="D454" i="30"/>
  <c r="U10" i="34" l="1"/>
  <c r="D453" i="30"/>
  <c r="S12" i="13"/>
  <c r="U11" i="34" l="1"/>
  <c r="S13" i="13"/>
  <c r="D445" i="30"/>
  <c r="U12" i="34" l="1"/>
  <c r="D467" i="30"/>
  <c r="S14" i="13"/>
  <c r="U13" i="34" l="1"/>
  <c r="S15" i="13"/>
  <c r="D466" i="30"/>
  <c r="U14" i="34" l="1"/>
  <c r="D477" i="30"/>
  <c r="S16" i="13"/>
  <c r="U15" i="34" l="1"/>
  <c r="S4" i="14"/>
  <c r="M23" i="14" s="1"/>
  <c r="D450" i="30"/>
  <c r="Y4" i="14"/>
  <c r="N23" i="14" s="1"/>
  <c r="U16" i="34" l="1"/>
  <c r="D451" i="30"/>
  <c r="S5" i="14"/>
  <c r="M24" i="14" s="1"/>
  <c r="Y5" i="14"/>
  <c r="N24" i="14" s="1"/>
  <c r="U17" i="34" l="1"/>
  <c r="S6" i="14"/>
  <c r="M25" i="14" s="1"/>
  <c r="Y6" i="14"/>
  <c r="N25" i="14" s="1"/>
  <c r="U18" i="34" l="1"/>
  <c r="D464" i="30"/>
  <c r="S7" i="14"/>
  <c r="M26" i="14" s="1"/>
  <c r="U19" i="34" l="1"/>
  <c r="S8" i="14"/>
  <c r="M27" i="14" s="1"/>
  <c r="D465" i="30"/>
  <c r="Y8" i="14"/>
  <c r="N27" i="14" s="1"/>
  <c r="U20" i="34" l="1"/>
  <c r="S9" i="14"/>
  <c r="M28" i="14" s="1"/>
  <c r="U21" i="34" l="1"/>
  <c r="S10" i="14"/>
  <c r="M29" i="14" s="1"/>
  <c r="D446" i="30"/>
  <c r="Y10" i="14"/>
  <c r="N29" i="14" s="1"/>
  <c r="U22" i="34" l="1"/>
  <c r="D452" i="30"/>
  <c r="S11" i="14"/>
  <c r="M30" i="14" s="1"/>
  <c r="Y11" i="14"/>
  <c r="N30" i="14" s="1"/>
  <c r="U23" i="34" l="1"/>
  <c r="S12" i="14"/>
  <c r="M31" i="14" s="1"/>
  <c r="D463" i="30"/>
  <c r="Y12" i="14"/>
  <c r="N31" i="14" s="1"/>
  <c r="D447" i="30" l="1"/>
  <c r="S13" i="14"/>
  <c r="M32" i="14" s="1"/>
  <c r="U24" i="34"/>
  <c r="Y13" i="14"/>
  <c r="N32" i="14" s="1"/>
  <c r="U25" i="34" l="1"/>
  <c r="D458" i="30"/>
  <c r="S4" i="15"/>
  <c r="Y4" i="15"/>
  <c r="N20" i="15" s="1"/>
  <c r="S5" i="15" l="1"/>
  <c r="D448" i="30"/>
  <c r="U26" i="34"/>
  <c r="Y5" i="15"/>
  <c r="N21" i="15" s="1"/>
  <c r="D449" i="30" l="1"/>
  <c r="S6" i="15"/>
  <c r="U27" i="34"/>
  <c r="Y6" i="15"/>
  <c r="N22" i="15" s="1"/>
  <c r="U28" i="34" l="1"/>
  <c r="D462" i="30"/>
  <c r="S7" i="15"/>
  <c r="Y7" i="15"/>
  <c r="N23" i="15" s="1"/>
  <c r="U29" i="34" l="1"/>
  <c r="D475" i="30"/>
  <c r="S8" i="15"/>
  <c r="Y8" i="15"/>
  <c r="U30" i="34" l="1"/>
  <c r="S9" i="15"/>
  <c r="D474" i="30"/>
  <c r="Y9" i="15"/>
  <c r="U31" i="34" l="1"/>
  <c r="D456" i="30"/>
  <c r="S10" i="15"/>
  <c r="Y10" i="15"/>
  <c r="N26" i="15" s="1"/>
  <c r="U32" i="34" l="1"/>
  <c r="D457" i="30"/>
  <c r="S11" i="15"/>
  <c r="Y11" i="15"/>
  <c r="N27" i="15" s="1"/>
  <c r="U33" i="34" l="1"/>
  <c r="D473" i="30"/>
  <c r="S4" i="31"/>
  <c r="Y4" i="31"/>
  <c r="N14" i="31" s="1"/>
  <c r="U34" i="34" l="1"/>
  <c r="D471" i="30"/>
  <c r="S5" i="31"/>
  <c r="Y5" i="31"/>
  <c r="N15" i="31" s="1"/>
  <c r="D470" i="30" l="1"/>
  <c r="U35" i="34"/>
  <c r="S6" i="31"/>
  <c r="Y6" i="31"/>
  <c r="N16" i="31" s="1"/>
  <c r="D468" i="30" l="1"/>
  <c r="S7" i="31"/>
  <c r="U36" i="34"/>
  <c r="Y7" i="31"/>
  <c r="N17" i="31" s="1"/>
  <c r="S8" i="31" l="1"/>
  <c r="U37" i="34"/>
  <c r="D469" i="30"/>
  <c r="Y8" i="31"/>
  <c r="N18" i="31" s="1"/>
  <c r="U38" i="34" l="1"/>
  <c r="D472" i="30"/>
  <c r="S9" i="31"/>
  <c r="Y9" i="31"/>
  <c r="N19" i="31" s="1"/>
  <c r="V4" i="13" l="1"/>
  <c r="P27" i="13" s="1"/>
  <c r="V5" i="13" l="1"/>
  <c r="P28" i="13" s="1"/>
  <c r="V6" i="13" l="1"/>
  <c r="V7" i="13" l="1"/>
  <c r="P30" i="13" s="1"/>
  <c r="V8" i="13" l="1"/>
  <c r="P31" i="13" s="1"/>
  <c r="V9" i="13" l="1"/>
  <c r="P32" i="13" s="1"/>
  <c r="V10" i="13" l="1"/>
  <c r="P33" i="13" s="1"/>
  <c r="V11" i="13" l="1"/>
  <c r="P34" i="13" s="1"/>
  <c r="V12" i="13" l="1"/>
  <c r="P35" i="13" s="1"/>
  <c r="V13" i="13" l="1"/>
  <c r="P36" i="13" s="1"/>
  <c r="V14" i="13" l="1"/>
  <c r="P37" i="13" s="1"/>
  <c r="V13" i="34" l="1"/>
  <c r="V15" i="13"/>
  <c r="P38" i="13" s="1"/>
  <c r="V14" i="34" l="1"/>
  <c r="V16" i="13"/>
  <c r="P39" i="13" s="1"/>
  <c r="V4" i="14" l="1"/>
  <c r="P23" i="14" s="1"/>
  <c r="V15" i="34"/>
  <c r="V16" i="34" l="1"/>
  <c r="V5" i="14"/>
  <c r="P24" i="14" s="1"/>
  <c r="V17" i="34" l="1"/>
  <c r="V6" i="14"/>
  <c r="P25" i="14" s="1"/>
  <c r="V18" i="34" l="1"/>
  <c r="V7" i="14"/>
  <c r="P26" i="14" s="1"/>
  <c r="V19" i="34" l="1"/>
  <c r="V8" i="14"/>
  <c r="P27" i="14" s="1"/>
  <c r="V20" i="34" l="1"/>
  <c r="V9" i="14"/>
  <c r="P28" i="14" s="1"/>
  <c r="V10" i="14" l="1"/>
  <c r="P29" i="14" s="1"/>
  <c r="V21" i="34"/>
  <c r="V22" i="34" l="1"/>
  <c r="V11" i="14"/>
  <c r="P30" i="14" s="1"/>
  <c r="V23" i="34" l="1"/>
  <c r="V12" i="14"/>
  <c r="P31" i="14" s="1"/>
  <c r="V24" i="34" l="1"/>
  <c r="V13" i="14"/>
  <c r="P32" i="14" s="1"/>
  <c r="V25" i="34" l="1"/>
  <c r="V4" i="15"/>
  <c r="P20" i="15" s="1"/>
  <c r="V26" i="34" l="1"/>
  <c r="V5" i="15"/>
  <c r="P21" i="15" s="1"/>
  <c r="V27" i="34" l="1"/>
  <c r="V6" i="15"/>
  <c r="P22" i="15" s="1"/>
  <c r="V28" i="34" l="1"/>
  <c r="V7" i="15"/>
  <c r="P23" i="15" s="1"/>
  <c r="V29" i="34" l="1"/>
  <c r="V8" i="15"/>
  <c r="V30" i="34" l="1"/>
  <c r="V9" i="15"/>
  <c r="V10" i="15" l="1"/>
  <c r="V31" i="34"/>
  <c r="V32" i="34" l="1"/>
  <c r="V11" i="15"/>
  <c r="V33" i="34" l="1"/>
  <c r="V4" i="31"/>
  <c r="P14" i="31" s="1"/>
  <c r="V34" i="34" l="1"/>
  <c r="V5" i="31"/>
  <c r="P15" i="31" s="1"/>
  <c r="V35" i="34" l="1"/>
  <c r="V6" i="31"/>
  <c r="P16" i="31" s="1"/>
  <c r="V36" i="34" l="1"/>
  <c r="V7" i="31"/>
  <c r="P17" i="31" s="1"/>
  <c r="V37" i="34" l="1"/>
  <c r="V8" i="31"/>
  <c r="P18" i="31" s="1"/>
  <c r="V38" i="34" l="1"/>
  <c r="V9" i="31"/>
  <c r="P19" i="31" s="1"/>
  <c r="D596" i="30" l="1"/>
  <c r="T5" i="13"/>
  <c r="T6" i="13" l="1"/>
  <c r="D595" i="30"/>
  <c r="D597" i="30" l="1"/>
  <c r="T7" i="13"/>
  <c r="D580" i="30" l="1"/>
  <c r="T8" i="13"/>
  <c r="D612" i="30" l="1"/>
  <c r="T9" i="13"/>
  <c r="D591" i="30" l="1"/>
  <c r="T10" i="13"/>
  <c r="D590" i="30" l="1"/>
  <c r="T11" i="13"/>
  <c r="D589" i="30" l="1"/>
  <c r="T12" i="13"/>
  <c r="D581" i="30" l="1"/>
  <c r="T13" i="13"/>
  <c r="D603" i="30" l="1"/>
  <c r="T14" i="13"/>
  <c r="D602" i="30" l="1"/>
  <c r="T15" i="13"/>
  <c r="D613" i="30" l="1"/>
  <c r="T16" i="13"/>
  <c r="D586" i="30" l="1"/>
  <c r="T4" i="14"/>
  <c r="D587" i="30" l="1"/>
  <c r="T5" i="14"/>
  <c r="T6" i="14" l="1"/>
  <c r="D600" i="30" l="1"/>
  <c r="T7" i="14"/>
  <c r="T8" i="14" l="1"/>
  <c r="D601" i="30"/>
  <c r="T9" i="14" l="1"/>
  <c r="D582" i="30" l="1"/>
  <c r="T10" i="14"/>
  <c r="T11" i="14" l="1"/>
  <c r="D588" i="30"/>
  <c r="D599" i="30" l="1"/>
  <c r="T12" i="14"/>
  <c r="D583" i="30" l="1"/>
  <c r="T13" i="14"/>
  <c r="D594" i="30" l="1"/>
  <c r="T4" i="15"/>
  <c r="D584" i="30" l="1"/>
  <c r="T5" i="15"/>
  <c r="D585" i="30" l="1"/>
  <c r="T6" i="15"/>
  <c r="D598" i="30" l="1"/>
  <c r="T7" i="15"/>
  <c r="D611" i="30" l="1"/>
  <c r="T8" i="15"/>
  <c r="T9" i="15" l="1"/>
  <c r="D610" i="30"/>
  <c r="T10" i="15" l="1"/>
  <c r="D592" i="30"/>
  <c r="D593" i="30" l="1"/>
  <c r="T11" i="15"/>
  <c r="T4" i="31" l="1"/>
  <c r="D609" i="30"/>
  <c r="D607" i="30" l="1"/>
  <c r="T5" i="31"/>
  <c r="D606" i="30" l="1"/>
  <c r="T6" i="31"/>
  <c r="D604" i="30" l="1"/>
  <c r="T7" i="31"/>
  <c r="D605" i="30" l="1"/>
  <c r="T8" i="31"/>
  <c r="D608" i="30" l="1"/>
  <c r="T9" i="31"/>
  <c r="U4" i="13" l="1"/>
  <c r="D528" i="30" l="1"/>
  <c r="U5" i="13"/>
  <c r="D527" i="30" l="1"/>
  <c r="U6" i="13"/>
  <c r="D529" i="30" l="1"/>
  <c r="U7" i="13"/>
  <c r="D512" i="30" l="1"/>
  <c r="U8" i="13"/>
  <c r="U9" i="13" l="1"/>
  <c r="D544" i="30"/>
  <c r="D523" i="30" l="1"/>
  <c r="U10" i="13"/>
  <c r="U11" i="13" l="1"/>
  <c r="D522" i="30"/>
  <c r="D521" i="30" l="1"/>
  <c r="U12" i="13"/>
  <c r="D513" i="30" l="1"/>
  <c r="U13" i="13"/>
  <c r="U14" i="13" l="1"/>
  <c r="D535" i="30"/>
  <c r="D534" i="30" l="1"/>
  <c r="U15" i="13"/>
  <c r="D545" i="30" l="1"/>
  <c r="U16" i="13"/>
  <c r="D518" i="30" l="1"/>
  <c r="U4" i="14"/>
  <c r="D519" i="30" l="1"/>
  <c r="U5" i="14"/>
  <c r="U6" i="14" l="1"/>
  <c r="D532" i="30" l="1"/>
  <c r="U7" i="14"/>
  <c r="D533" i="30" l="1"/>
  <c r="U8" i="14"/>
  <c r="U9" i="14" l="1"/>
  <c r="D514" i="30" l="1"/>
  <c r="U10" i="14"/>
  <c r="U11" i="14" l="1"/>
  <c r="D520" i="30"/>
  <c r="D531" i="30" l="1"/>
  <c r="U12" i="14"/>
  <c r="D515" i="30" l="1"/>
  <c r="U13" i="14"/>
  <c r="D526" i="30" l="1"/>
  <c r="U4" i="15"/>
  <c r="D516" i="30" l="1"/>
  <c r="U5" i="15"/>
  <c r="D517" i="30" l="1"/>
  <c r="U6" i="15"/>
  <c r="D530" i="30" l="1"/>
  <c r="U7" i="15"/>
  <c r="D543" i="30" l="1"/>
  <c r="U8" i="15"/>
  <c r="D542" i="30" l="1"/>
  <c r="U9" i="15"/>
  <c r="D524" i="30" l="1"/>
  <c r="U10" i="15"/>
  <c r="D525" i="30" l="1"/>
  <c r="U11" i="15"/>
  <c r="U4" i="31" l="1"/>
  <c r="D541" i="30"/>
  <c r="U5" i="31" l="1"/>
  <c r="D539" i="30"/>
  <c r="U6" i="31" l="1"/>
  <c r="D538" i="30"/>
  <c r="D536" i="30" l="1"/>
  <c r="U7" i="31"/>
  <c r="D537" i="30" l="1"/>
  <c r="U8" i="31"/>
  <c r="D540" i="30" l="1"/>
  <c r="U9" i="31"/>
  <c r="R26" i="11" l="1"/>
  <c r="T20" i="34"/>
  <c r="R24" i="11"/>
  <c r="T18" i="34"/>
  <c r="AF24" i="11" l="1"/>
  <c r="D396" i="30"/>
  <c r="R7" i="14"/>
  <c r="L26" i="14" s="1"/>
  <c r="AF26" i="11"/>
  <c r="R9" i="14"/>
  <c r="L28" i="14" s="1"/>
  <c r="Y9" i="14" l="1"/>
  <c r="N28" i="14" s="1"/>
  <c r="AG26" i="11"/>
  <c r="Z9" i="14" s="1"/>
  <c r="O28" i="14" s="1"/>
  <c r="Y7" i="14"/>
  <c r="N26" i="14" s="1"/>
  <c r="AG24" i="11"/>
  <c r="Z7" i="14" s="1"/>
  <c r="O26" i="14" s="1"/>
</calcChain>
</file>

<file path=xl/sharedStrings.xml><?xml version="1.0" encoding="utf-8"?>
<sst xmlns="http://schemas.openxmlformats.org/spreadsheetml/2006/main" count="3086" uniqueCount="453">
  <si>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</si>
  <si>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</si>
  <si>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</si>
  <si>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</si>
  <si>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</si>
  <si>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</si>
  <si>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</si>
  <si>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</si>
  <si>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</si>
  <si>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</si>
  <si>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</si>
  <si>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</si>
  <si>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</si>
  <si>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</si>
  <si>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</si>
  <si>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</si>
  <si>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</si>
  <si>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</si>
  <si>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</si>
  <si>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</si>
  <si>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</si>
  <si>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</si>
  <si>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</si>
  <si>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</si>
  <si>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</si>
  <si>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</si>
  <si>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</si>
  <si>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</si>
  <si>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</si>
  <si>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</si>
  <si>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</si>
  <si>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</si>
  <si>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</si>
  <si>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</si>
  <si>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</si>
  <si>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</si>
  <si>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</si>
  <si>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</si>
  <si>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</si>
  <si>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</si>
  <si>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</si>
  <si>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</si>
  <si>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</si>
  <si>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</si>
  <si>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</si>
  <si>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</si>
  <si>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</si>
  <si>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</si>
  <si>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</si>
  <si>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</si>
  <si>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</si>
  <si>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</si>
  <si>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</si>
  <si>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</si>
  <si>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</si>
  <si>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</si>
  <si>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</si>
  <si>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</si>
  <si>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</si>
  <si>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</si>
  <si>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</si>
  <si>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</si>
  <si>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</si>
  <si>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</si>
  <si>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</si>
  <si>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</si>
  <si>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</si>
  <si>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</si>
  <si>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</si>
  <si>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</si>
  <si>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</si>
  <si>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</si>
  <si>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</si>
  <si>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</si>
  <si>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</si>
  <si>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</si>
  <si>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</si>
  <si>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</si>
  <si>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</si>
  <si>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</si>
  <si>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</si>
  <si>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</si>
  <si>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</si>
  <si>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</si>
  <si>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</si>
  <si>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</si>
  <si>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</si>
  <si>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</si>
  <si>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</si>
  <si>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</si>
  <si>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</si>
  <si>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</si>
  <si>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</si>
  <si>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</si>
  <si>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</si>
  <si>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</si>
  <si>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</si>
  <si>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</si>
  <si>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</si>
  <si>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</si>
  <si>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</si>
  <si>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</si>
  <si>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</si>
  <si>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</si>
  <si>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</si>
  <si>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</si>
  <si>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Stand</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</si>
  <si>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</si>
  <si>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</si>
  <si>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</si>
  <si>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</si>
  <si>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</si>
  <si>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</si>
  <si>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</si>
  <si>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Sprache</t>
  </si>
  <si>
    <t>Bezeichnung der Szenarien</t>
  </si>
  <si>
    <t>Diese Tabelle wird automatisch in die Datenbank-Import- und die EPD-Export-Tabellen übertragen-</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</si>
  <si>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</si>
  <si>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</si>
  <si>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</si>
  <si>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</si>
  <si>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EN 15804+A2</t>
  </si>
  <si>
    <t>Wiederverwendung</t>
  </si>
  <si>
    <t>Reihung der Tabellen</t>
  </si>
  <si>
    <t>Deklarierte Einheit / Um-rechnungsfaktor</t>
  </si>
  <si>
    <t>Szenarien</t>
  </si>
  <si>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</si>
  <si>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</si>
  <si>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</si>
  <si>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</si>
  <si>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</si>
  <si>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</si>
  <si>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</si>
  <si>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</si>
  <si>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</si>
  <si>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</si>
  <si>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</si>
  <si>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</si>
  <si>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</si>
  <si>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</si>
  <si>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</si>
  <si>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</si>
  <si>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</si>
  <si>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</si>
  <si>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</si>
  <si>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</si>
  <si>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</si>
  <si>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</si>
  <si>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</si>
  <si>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</si>
  <si>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</si>
  <si>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</si>
  <si>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</si>
  <si>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</si>
  <si>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</si>
  <si>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</si>
  <si>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</si>
  <si>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</si>
  <si>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</si>
  <si>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</si>
  <si>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</si>
  <si>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</si>
  <si>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</si>
  <si>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</si>
  <si>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</si>
  <si>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</si>
  <si>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</si>
  <si>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</si>
  <si>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</si>
  <si>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</si>
  <si>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</si>
  <si>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</si>
  <si>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</si>
  <si>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</si>
  <si>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</si>
  <si>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</si>
  <si>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</si>
  <si>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</si>
  <si>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</si>
  <si>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</si>
  <si>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</si>
  <si>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</si>
  <si>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</si>
  <si>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</si>
  <si>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</si>
  <si>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</si>
  <si>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</si>
  <si>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</si>
  <si>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</si>
  <si>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</si>
  <si>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</si>
  <si>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</si>
  <si>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</si>
  <si>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</si>
  <si>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</si>
  <si>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</si>
  <si>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</si>
  <si>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</si>
  <si>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</si>
  <si>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</si>
  <si>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</si>
  <si>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</si>
  <si>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</si>
  <si>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</si>
  <si>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</si>
  <si>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</si>
  <si>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</si>
  <si>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</si>
  <si>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Transfer von Ökobilanzdaten in baubook, OEKOBAUDAT und ECO Portal (EN 15804+A2, deutsch)</t>
  </si>
  <si>
    <t>IBO/baubook, hf und Bau EPD GmbH, sr</t>
  </si>
  <si>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t>
  </si>
  <si>
    <t>Reuse, Re-use</t>
  </si>
  <si>
    <t>Mehrkomponentig</t>
  </si>
  <si>
    <t>Kein Rückbau</t>
  </si>
  <si>
    <t>Dem Modul "D aus C" muss eines der oben angeführten Szenarien zugeordnet werden. Für Modul A5 / Modul "D aus A5" wird davon ausgegangen, dass es nur ein Szenario ohne Bezeichnung gibt. Falls Sie in baubook mehrere Szenarien abbilden wollen, wenden Sie sich bitte an Ihren baubook-Einreichbetreuer.</t>
  </si>
  <si>
    <t>UUID</t>
  </si>
  <si>
    <t>Code</t>
  </si>
  <si>
    <t>Indicator</t>
  </si>
  <si>
    <t>Unit</t>
  </si>
  <si>
    <t>b2ad6494-c78d-11e6-9d9d-cec0c932ce01</t>
  </si>
  <si>
    <t>kg Sb-eq.</t>
  </si>
  <si>
    <t>b2ad6110-c78d-11e6-9d9d-cec0c932ce01</t>
  </si>
  <si>
    <t>b5c611c6-def3-11e6-bf01-fe55135034f3</t>
  </si>
  <si>
    <t>mol H+-eq.</t>
  </si>
  <si>
    <t>a2b32f97-3fc7-4af2-b209-525bc6426f33</t>
  </si>
  <si>
    <t>4da0c987-2b76-40d6-9e9e-82a017aaaf29</t>
  </si>
  <si>
    <t>98daf38a-7a79-46d3-9a37-2b7bd0955810</t>
  </si>
  <si>
    <t>b53ec18f-7377-4ad3-86eb-cc3f4f276b2b</t>
  </si>
  <si>
    <t>kg P-eq.</t>
  </si>
  <si>
    <t>b5c619fa-def3-11e6-bf01-fe55135034f3</t>
  </si>
  <si>
    <t>kg N-eq.</t>
  </si>
  <si>
    <t>b5c614d2-def3-11e6-bf01-fe55135034f3</t>
  </si>
  <si>
    <t>mol N-eq.</t>
  </si>
  <si>
    <t>3cf952c8-f3a4-461d-8c96-96456ca62246</t>
  </si>
  <si>
    <t>GWP-biogenic</t>
  </si>
  <si>
    <t>kg CO2-eq.</t>
  </si>
  <si>
    <t>GWP-fossil</t>
  </si>
  <si>
    <t>GWP-luluc</t>
  </si>
  <si>
    <t>GWP-total</t>
  </si>
  <si>
    <t>2299222a-bbd8-474f-9d4f-4dd1f18aea7c</t>
  </si>
  <si>
    <t>430f9e0f-59b2-46a0-8e0d-55e0e84948fc</t>
  </si>
  <si>
    <t>b5c632be-def3-11e6-bf01-fe55135034f3</t>
  </si>
  <si>
    <t>kgBq U235-eq.</t>
  </si>
  <si>
    <t>59a9181c-3aaf-46ee-8b13-2b3723b6e447</t>
  </si>
  <si>
    <t>d7fe48a5-4103-49c8-9aae-b0b5dfdbd6ae</t>
  </si>
  <si>
    <t>b29ef66b-e286-4afa-949f-62f1a7b4d7fa</t>
  </si>
  <si>
    <t>89def144-d39a-4287-b86f-efde453ddcb2</t>
  </si>
  <si>
    <t>b5c629d6-def3-11e6-bf01-fe55135034f3</t>
  </si>
  <si>
    <t>kg CFC-11-eq.</t>
  </si>
  <si>
    <t>ac857178-2b45-46ec-892a-a9a4332f0372</t>
  </si>
  <si>
    <t>1421caa0-679d-4bf4-b282-0eb850ccae27</t>
  </si>
  <si>
    <t>06159210-646b-4c8d-8583-da9b3b95a6c1</t>
  </si>
  <si>
    <t>20f32be5-0398-4288-9b6d-accddd195317</t>
  </si>
  <si>
    <t>fb3ec0de-548d-4508-aea5-00b73bf6f702</t>
  </si>
  <si>
    <t>53f97275-fa8a-4cdd-9024-65936002acd0</t>
  </si>
  <si>
    <t>b5c602c6-def3-11e6-bf01-fe55135034f3</t>
  </si>
  <si>
    <t>Disease incidence</t>
  </si>
  <si>
    <t>b5c610fe-def3-11e6-bf01-fe55135034f3</t>
  </si>
  <si>
    <t>kg NMVOC-eq.</t>
  </si>
  <si>
    <t>64333088-a55f-4aa2-9a31-c10b07816787</t>
  </si>
  <si>
    <t>3449546e-52ad-4b39-b809-9fb77cea8ff6</t>
  </si>
  <si>
    <t>c6a1f35f-2d09-4f54-8dfb-97e502e1ce92</t>
  </si>
  <si>
    <t>b2ad6890-c78d-11e6-9d9d-cec0c932ce01</t>
  </si>
  <si>
    <t>b2ad66ce-c78d-11e6-9d9d-cec0c932ce01</t>
  </si>
  <si>
    <t>EF v3.0 und EF v3.1</t>
  </si>
  <si>
    <t>Beim EPD-Editor unterscheiden sich die Files je nachdem mit welchen Charakterisierungsfaktoren gerechnet wurde:
- EPD-Editor_3-0 für EPD-Daten gemäß EF v3.0
- EPD-Editor_3-1 für EPD-Daten gemäß EF v3.1
In baubook gibt es hier keinen Unterschied.</t>
  </si>
  <si>
    <t>Szenario 1:</t>
  </si>
  <si>
    <t>Szenario 2:</t>
  </si>
  <si>
    <t>Konformität</t>
  </si>
  <si>
    <t>Anpassbarkeit baubook</t>
  </si>
  <si>
    <t>Anpassbarkeit EPD-Editor</t>
  </si>
  <si>
    <t>Diese Datei dient zum Import von Ökobilanzdaten der  Bau-EPD in die Datenbanken baubook, ECO Portal und ÖKOBAUDAT. Der Import in das ECO-Portal und in die ÖKOBAUDAT erfolgt über das Software-Tool "EPD-Editor".</t>
  </si>
  <si>
    <t>Datenbanken</t>
  </si>
  <si>
    <t>Software Vers.</t>
  </si>
  <si>
    <t>EPD-Editor v.6.0.2 
baubook - alle Versionen (online-Tool)</t>
  </si>
  <si>
    <t>EPD-Editor</t>
  </si>
  <si>
    <t>baubook</t>
  </si>
  <si>
    <r>
      <t xml:space="preserve">Die Bezeichnung und Reihenfolge der Spalten darf </t>
    </r>
    <r>
      <rPr>
        <b/>
        <sz val="11"/>
        <color theme="1"/>
        <rFont val="Calibri"/>
        <family val="2"/>
        <scheme val="minor"/>
      </rPr>
      <t>nicht</t>
    </r>
    <r>
      <rPr>
        <sz val="11"/>
        <color theme="1"/>
        <rFont val="Calibri"/>
        <family val="2"/>
        <scheme val="minor"/>
      </rPr>
      <t xml:space="preserve"> verändert werden.
Die Reihenfolge der Zeilen kann </t>
    </r>
    <r>
      <rPr>
        <b/>
        <sz val="11"/>
        <color theme="1"/>
        <rFont val="Calibri"/>
        <family val="2"/>
        <scheme val="minor"/>
      </rPr>
      <t>beliebig</t>
    </r>
    <r>
      <rPr>
        <sz val="11"/>
        <color theme="1"/>
        <rFont val="Calibri"/>
        <family val="2"/>
        <scheme val="minor"/>
      </rPr>
      <t xml:space="preserve"> verändert werden.</t>
    </r>
  </si>
  <si>
    <t>Positionierung und Anzahl der Importtabellen</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</si>
  <si>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und der Zeilen darf </t>
    </r>
    <r>
      <rPr>
        <b/>
        <sz val="11"/>
        <color theme="1"/>
        <rFont val="Calibri"/>
        <family val="2"/>
        <scheme val="minor"/>
      </rPr>
      <t>beliebig</t>
    </r>
    <r>
      <rPr>
        <sz val="11"/>
        <color theme="1"/>
        <rFont val="Calibri"/>
        <family val="2"/>
        <scheme val="minor"/>
      </rPr>
      <t xml:space="preserve"> verändert werden.</t>
    </r>
  </si>
  <si>
    <t>Werte als Zahlen formatieren</t>
  </si>
  <si>
    <t>Allgemeine Einleseanleitungen</t>
  </si>
  <si>
    <t>Anpassbarkeit der Tabellen</t>
  </si>
  <si>
    <t>Baubook sucht sich beim Einlesen die passende Tabelle aus der Datei. Daher ist es egal, an welcher Stelle die Importtabelle "baubook" in der Datei steht; es ist aber wichtig, dass in der Import-Datei nur eine Importtabelle entsprechend der Vorlage vorhanden ist. Andere Tabellen wie z.B. diese Erläuterungstabelle stören beim Import nicht.</t>
  </si>
  <si>
    <t xml:space="preserve">Für das Einlesen in das ECO Platform Portal und die OEKOBAUDAT muss die Tabelle "EPD-Editor_..." an erster Stelle stehen. </t>
  </si>
  <si>
    <t>Module und Szenarien</t>
  </si>
  <si>
    <t>Die Vorlage sieht die Eingabe von bis zu zwei Szenarien für die Entsorgungsphase vor. Wenn mehrere Szenarien vorliegen, können diese händisch ergänzt werden.
In der Import-Tabelle ist beispielhaft die End-of-Life Szenarien "Recycling" und "Deponierung" angeführt. Dieses ist durch die Bezeichnungen der konkreten Szenarien zu ersetzen.
Die Bezeichnung der Szenarien werden in die Zellen B1 und B2 der Tabelle "Gesamtüberblick" eingegeben. Für das Einlesen in baubook müssen die Entsorgungsszenarien eine der folgenden Bezeichnungen haben:</t>
  </si>
  <si>
    <t>Daten ident mit Daten in EPD</t>
  </si>
  <si>
    <r>
      <t xml:space="preserve">Vorgegebene Szenario-Bezeichnungen in </t>
    </r>
    <r>
      <rPr>
        <b/>
        <sz val="11"/>
        <color theme="1"/>
        <rFont val="Calibri"/>
        <family val="2"/>
        <scheme val="minor"/>
      </rPr>
      <t>baubook</t>
    </r>
  </si>
  <si>
    <t>Modul D in baubook</t>
  </si>
  <si>
    <t>Bitte prüfen Sie die vorgegebene deklarierte Einheit in baubook vor dem Einlesen und berechnen Sie den entsprechenden Umrechnungsfaktor für Ihre EPD-Indikatorwerte. 
Vor dem Import der Excel-Datei in der Deklarationszentrale ist der Umrechnungsfaktor auf die deklarierte Einheit in baubook einzugeben. baubook rechnet die Indikatorwerte dann automatisch in die richtige Einheit um.
Für die Qualitätskontrolle muss dieser Umrechnungsfaktor in der Zuordnungliste für baubook-Produkte angeführt werden. (Vorlage siehe "Excel-Tabelle Vorlage_Produktabgeich_Produkte_baubook-EPD")</t>
  </si>
  <si>
    <t>05316e7a-b254-4bea-9cf0-6bf33eb5c630</t>
  </si>
  <si>
    <t>a7ea186c-9749-11ed-a8fc-0242ac120002</t>
  </si>
  <si>
    <t>a7ea19c0-9749-11ed-a8fc-0242ac120002</t>
  </si>
  <si>
    <t>a7ea1ae2-9749-11ed-a8fc-0242ac120002</t>
  </si>
  <si>
    <t>a7ea142a-9749-11ed-a8fc-0242ac120002</t>
  </si>
  <si>
    <t>7cfdcfcf-b222-4b26-888a-a55f9fbf7ac8</t>
  </si>
  <si>
    <t>A1-A5</t>
  </si>
  <si>
    <t>C1-C4</t>
  </si>
  <si>
    <t>Deklarationsnummer der EPD</t>
  </si>
  <si>
    <t>BAU EPD-20XXXX</t>
  </si>
  <si>
    <t>Produktnamen/Beschreibungen im Fall von mehreren Datensätzen pro EPD Dokument mit der gleichen Deklarationsnummer</t>
  </si>
  <si>
    <t xml:space="preserve">Deklarierte Einheit: </t>
  </si>
  <si>
    <t>Umrechnungsfaktor in kg</t>
  </si>
  <si>
    <t>kg/m2</t>
  </si>
  <si>
    <t>lachs hinterlegt</t>
  </si>
  <si>
    <t>Zellen in den Registern "EPD-Editor…" und "baubook" mit Bezug zur Tabelle "Gesamtüberblick"</t>
  </si>
  <si>
    <t>B1-B7</t>
  </si>
  <si>
    <t>A-C</t>
  </si>
  <si>
    <t>Ab hier 2. Entsorgungszenario</t>
  </si>
  <si>
    <t>grau hinterlegt</t>
  </si>
  <si>
    <t>berechnete Daten (betrifft: Summen in Tabelle "Gesamtüberblick")</t>
  </si>
  <si>
    <t>Zellbezüge mit Werten austauschen</t>
  </si>
  <si>
    <t>Zellbezüge sind im ersten Tabellenblatt "EPD-Editor_3-1 durch Werte auszutauschen (copy/paste mit "Einfügen 1,2,3"</t>
  </si>
  <si>
    <t>Deutsch (Für das Einlesen von Ökobilanzindikatoren auf Englisch verwenden Sie bitte das Excel mit dem Suffix "_English")</t>
  </si>
  <si>
    <t>In das vorliegende Import-Excel (Registerblatt  "EPD-Editor_3.1 bzw. "baubook") sind in der Regel dieselben Indikatorwerte, die in der EPD veröffentlicht wurden, einzutragen. Falls Gründe vorliegen, andere Daten (z.B. bezogen auf eine andere Deklarationseinheit einzutragen), ist das mit dem jeweiligen Datenbankbetreiber zu vereinbaren.</t>
  </si>
  <si>
    <t>Summen, z.B. für Frankreich - gehen nur in EPD-Exporttabellen</t>
  </si>
  <si>
    <t>Um das "Modul "D" in Gebäudebilanzierungen verwendbar zu machen, wird in baubook unterschieden in:
- Modul "D aus A5", 
- Modul "D aus C" (D aus allen Entsorgungsphasen C1-C4)</t>
  </si>
  <si>
    <t>Modul B in baubook</t>
  </si>
  <si>
    <t>Das Modul B wird in baubook vorwiegend auf Gebäudeebene modelliert. Für Baustoffe ist derzeit nur das Modul B1 definiert.</t>
  </si>
  <si>
    <t>Summenindikatoren GWP total, PENRT, PERT</t>
  </si>
  <si>
    <t>Diese Summenindikatoren werden in baubook auf Basis der Subindikatoren berechnet, damit keine Rundungsfehler aus der EPD übernommen werden. Begründung: Bei der Ökobilanzierung von Gebäuden müssen dieselben Ergebnisse herauskommen , unahängig davon, ob mit den Subindikatoren oder der Summe gerechnet wird.</t>
  </si>
  <si>
    <t xml:space="preserve">Calculation: </t>
  </si>
  <si>
    <t>Vergleichen</t>
  </si>
  <si>
    <t xml:space="preserve">Results: </t>
  </si>
  <si>
    <t>Wirkungsabschätzung</t>
  </si>
  <si>
    <t xml:space="preserve">Product 1: </t>
  </si>
  <si>
    <t>1 m3 Brettschichtholz Huter Söhne A1-A3 (von Projekt EPD)</t>
  </si>
  <si>
    <t xml:space="preserve">Product 2: </t>
  </si>
  <si>
    <t>1 m3 Brettschichtholz Huter Söhne A4 (von Projekt EPD)</t>
  </si>
  <si>
    <t xml:space="preserve">Product 3: </t>
  </si>
  <si>
    <t>1 m3 Brettschichtholz Huter Söhne A5 (von Projekt EPD)</t>
  </si>
  <si>
    <t xml:space="preserve">Product 4: </t>
  </si>
  <si>
    <t>1 m3 Brettschichtholz Huter Söhne C1 (von Projekt EPD)</t>
  </si>
  <si>
    <t xml:space="preserve">Product 5: </t>
  </si>
  <si>
    <t>1 m3 Brettschichtholz Huter Söhne C2 (von Projekt EPD)</t>
  </si>
  <si>
    <t xml:space="preserve">Product 6: </t>
  </si>
  <si>
    <t>1 m3 Brettschichtholz Huter Söhne C3 (von Projekt EPD)</t>
  </si>
  <si>
    <t xml:space="preserve">Product 7: </t>
  </si>
  <si>
    <t>1 m3 Brettschichtholz Huter Söhne D aus A5 (von Projekt EPD)</t>
  </si>
  <si>
    <t xml:space="preserve">Product 8: </t>
  </si>
  <si>
    <t>1 m3 Brettschichtholz Huter Söhne D aus C3 (von Projekt EPD)</t>
  </si>
  <si>
    <t xml:space="preserve">Methode: </t>
  </si>
  <si>
    <t>EN 15804 +A2 LCIA &amp; LCI indicators V1.00 / EN 15804 official</t>
  </si>
  <si>
    <t xml:space="preserve">Indikator: </t>
  </si>
  <si>
    <t>Charakterisierung</t>
  </si>
  <si>
    <t xml:space="preserve">Skip categories: </t>
  </si>
  <si>
    <t>Nie</t>
  </si>
  <si>
    <t xml:space="preserve">Infrastrukturprozesse ausschließen: </t>
  </si>
  <si>
    <t>Nein</t>
  </si>
  <si>
    <t xml:space="preserve">Langzeitemissionen ausschließen: </t>
  </si>
  <si>
    <t xml:space="preserve">Sorted on item: </t>
  </si>
  <si>
    <t>Wirkungskategorie</t>
  </si>
  <si>
    <t xml:space="preserve">Sort order: </t>
  </si>
  <si>
    <t>Aufsteigend</t>
  </si>
  <si>
    <t>Brettschichtholz Huter Söhne A1-A3</t>
  </si>
  <si>
    <t>Brettschichtholz Huter Söhne A4</t>
  </si>
  <si>
    <t>Brettschichtholz Huter Söhne A5</t>
  </si>
  <si>
    <t>Brettschichtholz Huter Söhne C1</t>
  </si>
  <si>
    <t>Brettschichtholz Huter Söhne C2</t>
  </si>
  <si>
    <t>Brettschichtholz Huter Söhne C3</t>
  </si>
  <si>
    <t>Brettschichtholz Huter Söhne D aus A5</t>
  </si>
  <si>
    <t>Brettschichtholz Huter Söhne D aus C3</t>
  </si>
  <si>
    <t>Climate change - Total</t>
  </si>
  <si>
    <t>kg CO2 eq</t>
  </si>
  <si>
    <t>Climate change - Fossil</t>
  </si>
  <si>
    <t>Climate change - Biogenic</t>
  </si>
  <si>
    <t>Climate change - Land use and LU change</t>
  </si>
  <si>
    <t>Ozone depletion</t>
  </si>
  <si>
    <t>kg CFC11 eq</t>
  </si>
  <si>
    <t>Acidification</t>
  </si>
  <si>
    <t>mol H+ eq</t>
  </si>
  <si>
    <t>Eutrophication, freshwater</t>
  </si>
  <si>
    <t>kg P eq</t>
  </si>
  <si>
    <t>Eutrophication, marine</t>
  </si>
  <si>
    <t>kg N eq</t>
  </si>
  <si>
    <t>Eutrophication, terrestrial</t>
  </si>
  <si>
    <t>mol N eq</t>
  </si>
  <si>
    <t>Photochemical ozone formation</t>
  </si>
  <si>
    <t>kg NMVOC eq</t>
  </si>
  <si>
    <t>Resource use, minerals and metals</t>
  </si>
  <si>
    <t>Resource use, fossils</t>
  </si>
  <si>
    <t>Water use</t>
  </si>
  <si>
    <t>m3 depriv.</t>
  </si>
  <si>
    <t>Particulate matter</t>
  </si>
  <si>
    <t>disease inc.</t>
  </si>
  <si>
    <t>Ionising radiation</t>
  </si>
  <si>
    <t>kBq U-235 eq</t>
  </si>
  <si>
    <t>Ecotoxicity, freshwater - part 1</t>
  </si>
  <si>
    <t>Ecotoxicity, freshwater - part 2</t>
  </si>
  <si>
    <t>Ecotoxicity, freshwater - inorganics</t>
  </si>
  <si>
    <t>Ecotoxicity, freshwater - organics - p.1</t>
  </si>
  <si>
    <t>Ecotoxicity, freshwater - organics - p.2</t>
  </si>
  <si>
    <t>Human toxicity, cancer</t>
  </si>
  <si>
    <t>Human toxicity, cancer - inorganics</t>
  </si>
  <si>
    <t>Human toxicity, cancer - organics</t>
  </si>
  <si>
    <t>Human toxicity, non-cancer</t>
  </si>
  <si>
    <t>Human toxicity, non-cancer - inorganics</t>
  </si>
  <si>
    <t>Human toxicity, non-cancer - organics</t>
  </si>
  <si>
    <t>Land use</t>
  </si>
  <si>
    <t>Pt</t>
  </si>
  <si>
    <t>----------------</t>
  </si>
  <si>
    <t>MJ (LHV)</t>
  </si>
  <si>
    <t>Use of secondary material</t>
  </si>
  <si>
    <t>Use of renewable secondary fuels</t>
  </si>
  <si>
    <t>Use of non-renewable secondary fuels</t>
  </si>
  <si>
    <t>Net use of fresh water</t>
  </si>
  <si>
    <t>Hazardous waste disposed</t>
  </si>
  <si>
    <t>Non-hazardous waste disposed</t>
  </si>
  <si>
    <t>Radioactive waste disposed</t>
  </si>
  <si>
    <t>Components for re-use</t>
  </si>
  <si>
    <t>Materials for recycling</t>
  </si>
  <si>
    <t>Materials for energy recovery</t>
  </si>
  <si>
    <t>Exported energy - electricity</t>
  </si>
  <si>
    <t>Exported energy - heat</t>
  </si>
  <si>
    <t>Recovered energy</t>
  </si>
  <si>
    <t>Biogenic carbon content - product</t>
  </si>
  <si>
    <t>kg C</t>
  </si>
  <si>
    <t>Biogenic carbon content - packaging</t>
  </si>
  <si>
    <t>EP fw</t>
  </si>
  <si>
    <t>EP mar</t>
  </si>
  <si>
    <t>EP ter</t>
  </si>
  <si>
    <t>Analysieren</t>
  </si>
  <si>
    <t xml:space="preserve">Product: </t>
  </si>
  <si>
    <t>Summe</t>
  </si>
  <si>
    <t>Sawnwood, beam, softwood, raw, dried (u=10%) {Europe without Switzerland}| beam, softwood, raw, kiln drying to u=10% | EN15804, S</t>
  </si>
  <si>
    <t>Transport, freight, lorry &gt;32 metric ton, EURO6 {RER}| market for transport, freight, lorry &gt;32 metric ton, EURO6 | EN15804, S</t>
  </si>
  <si>
    <t>Melamine urea formaldehyde adhesive {GLO}| melamine urea formaldehyde adhesive production | EN15804, S</t>
  </si>
  <si>
    <t>Lubricating oil {RER}| lubricating oil production | EN15804, S</t>
  </si>
  <si>
    <t>Transport, freight, lorry 7.5-16 metric ton, EURO6 {RER}| transport, freight, lorry 7.5-16 metric ton, EURO6 | EN15804, S</t>
  </si>
  <si>
    <t>Silicone product {RER}| silicone product production | EN15804, S</t>
  </si>
  <si>
    <t>Fatty alcohol sulfate {RER}| fatty alcohol sulfate production, coconut oil | EN15804, S</t>
  </si>
  <si>
    <t>Verpackungsfolie PE 2025 Fritz</t>
  </si>
  <si>
    <t>Kantenschutz 2025 Fritz</t>
  </si>
  <si>
    <t>Verpackung Umreifungsband 2024 Fritz</t>
  </si>
  <si>
    <t>Tap water {Europe without Switzerland}| market for tap water | EN15804, S</t>
  </si>
  <si>
    <t>Gluing mill {RER}| gluing mill construction | EN15804, U</t>
  </si>
  <si>
    <t>Heat, district or industrial, other than natural gas {CH}| heat production, softwood chips from forest, at furnace 5000kW | EN15804, S</t>
  </si>
  <si>
    <t>Heat, district or industrial, natural gas {Europe without Switzerland}| market for heat, district or industrial, natural gas | EN15804, S</t>
  </si>
  <si>
    <t>Diesel, burned in building machine {GLO}| diesel, burned in building machine | EN15804, S</t>
  </si>
  <si>
    <t>Wastewater from plywood production {CH}| market for wastewater from plywood production | EN15804, S</t>
  </si>
  <si>
    <t>Holz</t>
  </si>
  <si>
    <t>Transport</t>
  </si>
  <si>
    <t>Klebstoff</t>
  </si>
  <si>
    <t>Hilfsmittel</t>
  </si>
  <si>
    <t>Verpackung</t>
  </si>
  <si>
    <t>Infrastruktur</t>
  </si>
  <si>
    <t>elektr. Energie</t>
  </si>
  <si>
    <t>therm. Energie</t>
  </si>
  <si>
    <t>Abfälle</t>
  </si>
  <si>
    <t>Electricity, low voltage IKB 2023</t>
  </si>
  <si>
    <t>B1-7</t>
  </si>
  <si>
    <t>EN 15804 +A2 LCIA &amp; LCI indicators EPD V1.00 / EN 15804 official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</si>
</sst>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E+00"/>
  </numFmts>
  <fonts count="35"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9"/>
      <name val="Calibri"/>
      <family val="2"/>
      <scheme val="minor"/>
    </font>
    <font>
      <b/>
      <sz val="9"/>
      <name val="Calibri"/>
      <family val="2"/>
      <scheme val="minor"/>
    </font>
    <font>
      <sz val="12"/>
      <color rgb="FFFF0000"/>
      <name val="Calibri"/>
      <family val="2"/>
      <scheme val="minor"/>
    </font>
    <font>
      <sz val="11"/>
      <color theme="0" tint="-0.499984740745262"/>
      <name val="Calibri"/>
      <family val="2"/>
      <scheme val="minor"/>
    </font>
    <font>
      <b/>
      <sz val="11"/>
      <color rgb="FFFF0000"/>
      <name val="Calibri"/>
      <family val="2"/>
      <scheme val="minor"/>
    </font>
    <font>
      <b/>
      <sz val="10"/>
      <color theme="1"/>
      <name val="Calibri"/>
      <family val="2"/>
      <scheme val="minor"/>
    </font>
    <font>
      <sz val="10"/>
      <color theme="0" tint="-0.499984740745262"/>
      <name val="Calibri"/>
      <family val="2"/>
      <scheme val="minor"/>
    </font>
    <font>
      <sz val="10"/>
      <name val="Calibri"/>
      <family val="2"/>
      <scheme val="minor"/>
    </font>
    <font>
      <b/>
      <sz val="10"/>
      <name val="Calibri"/>
      <family val="2"/>
      <scheme val="minor"/>
    </font>
    <font>
      <b/>
      <sz val="14"/>
      <name val="Calibri"/>
      <family val="2"/>
      <scheme val="minor"/>
    </font>
    <font>
      <sz val="9"/>
      <color theme="1"/>
      <name val="Calibri"/>
      <family val="2"/>
      <scheme val="minor"/>
    </font>
    <font>
      <sz val="8"/>
      <color theme="1"/>
      <name val="Calibri"/>
      <family val="2"/>
      <scheme val="minor"/>
    </font>
  </fonts>
  <fills count="9">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s>
  <cellStyleXfs count="5">
    <xf numFmtId="0" fontId="0" fillId="0" borderId="0"/>
    <xf numFmtId="0" fontId="2" fillId="0" borderId="0"/>
    <xf numFmtId="0" fontId="2" fillId="0" borderId="0"/>
    <xf numFmtId="0" fontId="12" fillId="0" borderId="0"/>
    <xf numFmtId="0" fontId="2" fillId="0" borderId="0"/>
  </cellStyleXfs>
  <cellXfs count="161">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applyAlignment="1">
      <alignment wrapText="1"/>
    </xf>
    <xf numFmtId="11" fontId="9" fillId="0" borderId="0" xfId="3" applyNumberFormat="1" applyFont="1"/>
    <xf numFmtId="0" fontId="9" fillId="0" borderId="0" xfId="3" applyFont="1"/>
    <xf numFmtId="0" fontId="19" fillId="0" borderId="1" xfId="0" applyFont="1" applyBorder="1" applyAlignment="1">
      <alignment horizontal="left" vertical="top"/>
    </xf>
    <xf numFmtId="0" fontId="15" fillId="0" borderId="1" xfId="0" applyFont="1" applyBorder="1" applyAlignment="1">
      <alignment horizontal="left" vertical="top"/>
    </xf>
    <xf numFmtId="0" fontId="20" fillId="0" borderId="0" xfId="0" applyFont="1"/>
    <xf numFmtId="0" fontId="21" fillId="0" borderId="1" xfId="0" applyFont="1" applyBorder="1" applyAlignment="1">
      <alignment horizontal="center" vertical="center" wrapText="1"/>
    </xf>
    <xf numFmtId="0" fontId="22"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18"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19" fillId="0" borderId="1" xfId="0" applyFont="1" applyBorder="1" applyAlignment="1">
      <alignment horizontal="left" vertical="top" wrapText="1"/>
    </xf>
    <xf numFmtId="0" fontId="0" fillId="0" borderId="0" xfId="0" applyAlignment="1">
      <alignment horizontal="left" vertical="top"/>
    </xf>
    <xf numFmtId="0" fontId="19"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9" fillId="0" borderId="1" xfId="0" applyFont="1" applyBorder="1" applyAlignment="1">
      <alignment horizontal="left" vertical="top"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0" borderId="3" xfId="0" applyFont="1" applyBorder="1" applyAlignment="1">
      <alignment horizontal="justify" vertical="center" wrapText="1"/>
    </xf>
    <xf numFmtId="0" fontId="24" fillId="0" borderId="4" xfId="0" applyFont="1" applyBorder="1" applyAlignment="1">
      <alignment horizontal="justify" vertical="center" wrapText="1"/>
    </xf>
    <xf numFmtId="0" fontId="23" fillId="0" borderId="3" xfId="0" applyFont="1" applyBorder="1" applyAlignment="1">
      <alignment horizontal="left" vertical="center" wrapText="1"/>
    </xf>
    <xf numFmtId="0" fontId="8" fillId="0" borderId="4" xfId="0" applyFont="1" applyBorder="1" applyAlignment="1">
      <alignment horizontal="left" vertical="center" wrapText="1"/>
    </xf>
    <xf numFmtId="0" fontId="23" fillId="0" borderId="4" xfId="0" applyFont="1" applyBorder="1" applyAlignment="1">
      <alignment horizontal="justify" vertical="center" wrapText="1"/>
    </xf>
    <xf numFmtId="0" fontId="22"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9"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0" fillId="0" borderId="1" xfId="0" applyFont="1" applyBorder="1"/>
    <xf numFmtId="0" fontId="25" fillId="0" borderId="1" xfId="0" applyFont="1" applyBorder="1"/>
    <xf numFmtId="0" fontId="0" fillId="0" borderId="1" xfId="0" applyBorder="1" applyAlignment="1">
      <alignment horizontal="left" vertical="top" wrapText="1"/>
    </xf>
    <xf numFmtId="0" fontId="0" fillId="0" borderId="0" xfId="0" applyAlignment="1">
      <alignment horizontal="left"/>
    </xf>
    <xf numFmtId="0" fontId="14" fillId="0" borderId="0" xfId="0" applyFont="1"/>
    <xf numFmtId="0" fontId="13"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16" fillId="0" borderId="0" xfId="0" applyFont="1" applyAlignment="1">
      <alignment horizontal="left"/>
    </xf>
    <xf numFmtId="0" fontId="26" fillId="0" borderId="0" xfId="0" applyFont="1"/>
    <xf numFmtId="0" fontId="1" fillId="0" borderId="0" xfId="0" applyFont="1" applyAlignment="1">
      <alignment horizontal="justify" vertical="center" wrapText="1"/>
    </xf>
    <xf numFmtId="0" fontId="27" fillId="0" borderId="0" xfId="0" applyFont="1"/>
    <xf numFmtId="0" fontId="28" fillId="0" borderId="0" xfId="0" applyFont="1"/>
    <xf numFmtId="0" fontId="29" fillId="0" borderId="0" xfId="0" applyFont="1"/>
    <xf numFmtId="0" fontId="17" fillId="0" borderId="0" xfId="0" applyFont="1" applyAlignment="1">
      <alignment horizontal="left"/>
    </xf>
    <xf numFmtId="0" fontId="30" fillId="0" borderId="0" xfId="0" applyFont="1"/>
    <xf numFmtId="0" fontId="31" fillId="0" borderId="0" xfId="0" applyFont="1" applyAlignment="1">
      <alignment horizontal="justify" wrapText="1"/>
    </xf>
    <xf numFmtId="0" fontId="17" fillId="0" borderId="2" xfId="0" applyFont="1" applyBorder="1" applyAlignment="1">
      <alignment horizontal="left" wrapText="1"/>
    </xf>
    <xf numFmtId="0" fontId="30" fillId="0" borderId="0" xfId="0" applyFont="1" applyAlignment="1">
      <alignment wrapText="1"/>
    </xf>
    <xf numFmtId="0" fontId="4" fillId="0" borderId="1" xfId="0" applyFont="1" applyBorder="1"/>
    <xf numFmtId="0" fontId="4" fillId="0" borderId="1" xfId="0" applyFont="1" applyBorder="1" applyAlignment="1">
      <alignment vertical="top"/>
    </xf>
    <xf numFmtId="164" fontId="9" fillId="5" borderId="1" xfId="3" applyNumberFormat="1" applyFont="1" applyFill="1" applyBorder="1"/>
    <xf numFmtId="0" fontId="9" fillId="3" borderId="1" xfId="0" applyFont="1" applyFill="1" applyBorder="1"/>
    <xf numFmtId="0" fontId="0" fillId="5" borderId="0" xfId="0" applyFill="1" applyAlignment="1">
      <alignment horizontal="left"/>
    </xf>
    <xf numFmtId="0" fontId="14" fillId="5" borderId="0" xfId="0" applyFont="1" applyFill="1" applyAlignment="1">
      <alignment horizontal="left"/>
    </xf>
    <xf numFmtId="164" fontId="32" fillId="0" borderId="0" xfId="0" applyNumberFormat="1" applyFont="1" applyAlignment="1">
      <alignment horizontal="left"/>
    </xf>
    <xf numFmtId="164" fontId="16" fillId="0" borderId="0" xfId="0" applyNumberFormat="1" applyFont="1" applyAlignment="1">
      <alignment horizontal="center"/>
    </xf>
    <xf numFmtId="0" fontId="0" fillId="0" borderId="0" xfId="0" applyAlignment="1">
      <alignment horizontal="justify" vertical="center" wrapText="1"/>
    </xf>
    <xf numFmtId="0" fontId="32" fillId="0" borderId="0" xfId="0" applyFont="1"/>
    <xf numFmtId="0" fontId="0" fillId="8" borderId="1" xfId="0" applyFill="1" applyBorder="1" applyAlignment="1">
      <alignment wrapText="1"/>
    </xf>
    <xf numFmtId="0" fontId="0" fillId="8" borderId="1" xfId="0" applyFill="1" applyBorder="1" applyAlignment="1">
      <alignment vertical="top" wrapText="1"/>
    </xf>
    <xf numFmtId="0" fontId="0" fillId="0" borderId="10" xfId="0" applyBorder="1" applyAlignment="1">
      <alignment vertical="top" wrapText="1"/>
    </xf>
    <xf numFmtId="11" fontId="0" fillId="0" borderId="0" xfId="0" applyNumberFormat="1"/>
    <xf numFmtId="165" fontId="4" fillId="0" borderId="1" xfId="0" applyNumberFormat="1" applyFont="1" applyBorder="1" applyAlignment="1">
      <alignment horizontal="center" vertical="center" wrapText="1"/>
    </xf>
    <xf numFmtId="11" fontId="1" fillId="0" borderId="3" xfId="0" applyNumberFormat="1" applyFont="1" applyBorder="1" applyAlignment="1">
      <alignment horizontal="center" vertical="center" wrapText="1"/>
    </xf>
    <xf numFmtId="0" fontId="0" fillId="0" borderId="6" xfId="0" applyBorder="1"/>
    <xf numFmtId="0" fontId="0" fillId="0" borderId="7" xfId="0" applyBorder="1"/>
    <xf numFmtId="0" fontId="0" fillId="0" borderId="5" xfId="0" applyBorder="1"/>
    <xf numFmtId="0" fontId="3" fillId="0" borderId="12" xfId="0" applyFont="1" applyBorder="1" applyAlignment="1">
      <alignment wrapText="1"/>
    </xf>
    <xf numFmtId="0" fontId="4" fillId="0" borderId="12" xfId="0" applyFont="1" applyBorder="1"/>
    <xf numFmtId="164" fontId="4" fillId="0" borderId="12" xfId="0" applyNumberFormat="1" applyFont="1" applyBorder="1" applyAlignment="1">
      <alignment horizontal="center" vertical="center" wrapText="1"/>
    </xf>
    <xf numFmtId="165" fontId="4" fillId="0" borderId="12" xfId="0" applyNumberFormat="1" applyFont="1" applyBorder="1" applyAlignment="1">
      <alignment horizontal="center" vertical="center" wrapText="1"/>
    </xf>
    <xf numFmtId="0" fontId="3" fillId="0" borderId="14" xfId="0" applyFont="1" applyBorder="1" applyAlignment="1">
      <alignment horizontal="justify" wrapText="1"/>
    </xf>
    <xf numFmtId="0" fontId="4" fillId="0" borderId="14" xfId="0" applyFont="1" applyBorder="1"/>
    <xf numFmtId="164" fontId="4" fillId="0" borderId="14" xfId="0" applyNumberFormat="1" applyFont="1" applyBorder="1" applyAlignment="1">
      <alignment horizontal="center" vertical="center" wrapText="1"/>
    </xf>
    <xf numFmtId="165" fontId="4" fillId="0" borderId="14" xfId="0" applyNumberFormat="1" applyFont="1" applyBorder="1" applyAlignment="1">
      <alignment horizontal="center" vertical="center" wrapText="1"/>
    </xf>
    <xf numFmtId="0" fontId="3" fillId="0" borderId="12" xfId="0" applyFont="1" applyBorder="1" applyAlignment="1">
      <alignment horizontal="justify" vertical="top" wrapText="1"/>
    </xf>
    <xf numFmtId="0" fontId="4" fillId="0" borderId="12" xfId="0" applyFont="1" applyBorder="1" applyAlignment="1">
      <alignment vertical="top"/>
    </xf>
    <xf numFmtId="0" fontId="3" fillId="0" borderId="14" xfId="0" applyFont="1" applyBorder="1" applyAlignment="1">
      <alignment horizontal="justify" vertical="top" wrapText="1"/>
    </xf>
    <xf numFmtId="0" fontId="4" fillId="0" borderId="14" xfId="0" applyFont="1" applyBorder="1" applyAlignment="1">
      <alignment vertical="top"/>
    </xf>
    <xf numFmtId="1" fontId="4" fillId="0" borderId="1" xfId="0" applyNumberFormat="1" applyFont="1" applyBorder="1" applyAlignment="1">
      <alignment horizontal="center" vertical="center" wrapText="1"/>
    </xf>
    <xf numFmtId="1" fontId="4" fillId="0" borderId="14" xfId="0" applyNumberFormat="1" applyFont="1" applyBorder="1" applyAlignment="1">
      <alignment horizontal="center" vertical="center" wrapText="1"/>
    </xf>
    <xf numFmtId="1" fontId="4" fillId="0" borderId="12" xfId="0" applyNumberFormat="1" applyFont="1" applyBorder="1" applyAlignment="1">
      <alignment horizontal="center" vertical="center" wrapText="1"/>
    </xf>
    <xf numFmtId="1" fontId="1" fillId="0" borderId="3" xfId="0" applyNumberFormat="1" applyFont="1" applyBorder="1" applyAlignment="1">
      <alignment horizontal="center" vertical="center" wrapText="1"/>
    </xf>
    <xf numFmtId="165" fontId="4" fillId="8" borderId="1" xfId="0" applyNumberFormat="1" applyFont="1" applyFill="1" applyBorder="1" applyAlignment="1">
      <alignment horizontal="center" vertical="center" wrapText="1"/>
    </xf>
    <xf numFmtId="165" fontId="4" fillId="8" borderId="14" xfId="0" applyNumberFormat="1" applyFont="1" applyFill="1" applyBorder="1" applyAlignment="1">
      <alignment horizontal="center" vertical="center" wrapText="1"/>
    </xf>
    <xf numFmtId="165" fontId="4" fillId="8" borderId="12" xfId="0" applyNumberFormat="1" applyFont="1" applyFill="1" applyBorder="1" applyAlignment="1">
      <alignment horizontal="center" vertical="center" wrapText="1"/>
    </xf>
    <xf numFmtId="1" fontId="4" fillId="8" borderId="1" xfId="0" applyNumberFormat="1" applyFont="1" applyFill="1" applyBorder="1" applyAlignment="1">
      <alignment horizontal="center" vertical="center" wrapText="1"/>
    </xf>
    <xf numFmtId="1" fontId="4" fillId="8" borderId="14" xfId="0" applyNumberFormat="1" applyFont="1" applyFill="1" applyBorder="1" applyAlignment="1">
      <alignment horizontal="center" vertical="center" wrapText="1"/>
    </xf>
    <xf numFmtId="1" fontId="4" fillId="8" borderId="12" xfId="0" applyNumberFormat="1" applyFont="1" applyFill="1" applyBorder="1" applyAlignment="1">
      <alignment horizontal="center" vertical="center" wrapText="1"/>
    </xf>
    <xf numFmtId="11" fontId="9" fillId="0" borderId="0" xfId="0" applyNumberFormat="1" applyFont="1"/>
    <xf numFmtId="0" fontId="0" fillId="0" borderId="15" xfId="0" applyBorder="1"/>
    <xf numFmtId="0" fontId="0" fillId="0" borderId="13" xfId="0" applyBorder="1"/>
    <xf numFmtId="0" fontId="0" fillId="0" borderId="16" xfId="0" applyBorder="1"/>
    <xf numFmtId="0" fontId="0" fillId="3" borderId="16" xfId="0" applyFill="1" applyBorder="1"/>
    <xf numFmtId="0" fontId="0" fillId="3" borderId="15" xfId="0" applyFill="1" applyBorder="1"/>
    <xf numFmtId="0" fontId="9" fillId="3" borderId="0" xfId="0" applyFont="1" applyFill="1"/>
    <xf numFmtId="0" fontId="9" fillId="0" borderId="16" xfId="0" applyFont="1" applyBorder="1"/>
    <xf numFmtId="11" fontId="33" fillId="0" borderId="0" xfId="0" applyNumberFormat="1" applyFont="1"/>
    <xf numFmtId="1" fontId="0" fillId="0" borderId="0" xfId="0" applyNumberFormat="1"/>
    <xf numFmtId="11" fontId="34" fillId="0" borderId="0" xfId="0" applyNumberFormat="1" applyFont="1"/>
    <xf numFmtId="1" fontId="34" fillId="0" borderId="0" xfId="0" applyNumberFormat="1" applyFont="1"/>
    <xf numFmtId="0" fontId="9" fillId="3" borderId="15" xfId="0" applyFont="1" applyFill="1" applyBorder="1"/>
    <xf numFmtId="0" fontId="9" fillId="0" borderId="10" xfId="0" applyFont="1" applyBorder="1" applyAlignment="1">
      <alignment vertical="top" wrapText="1"/>
    </xf>
    <xf numFmtId="0" fontId="9" fillId="0" borderId="9" xfId="0" applyFont="1" applyBorder="1" applyAlignment="1">
      <alignment vertical="top" wrapText="1"/>
    </xf>
    <xf numFmtId="14" fontId="0" fillId="0" borderId="10" xfId="0" applyNumberForma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vertical="top" wrapText="1"/>
    </xf>
    <xf numFmtId="0" fontId="19" fillId="0" borderId="10" xfId="0" applyFont="1" applyBorder="1" applyAlignment="1">
      <alignment vertical="top"/>
    </xf>
    <xf numFmtId="0" fontId="0" fillId="0" borderId="13" xfId="0" applyBorder="1" applyAlignment="1">
      <alignment vertical="top"/>
    </xf>
    <xf numFmtId="0" fontId="0" fillId="0" borderId="9" xfId="0" applyBorder="1" applyAlignment="1">
      <alignment vertical="top"/>
    </xf>
    <xf numFmtId="0" fontId="0" fillId="4"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8"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9" fillId="0" borderId="1" xfId="0" applyFont="1" applyBorder="1" applyAlignment="1">
      <alignment horizontal="left" vertical="top" wrapText="1"/>
    </xf>
    <xf numFmtId="0" fontId="9" fillId="0" borderId="10" xfId="0" applyFont="1" applyBorder="1" applyAlignment="1">
      <alignment horizontal="left" vertical="top" wrapText="1"/>
    </xf>
    <xf numFmtId="0" fontId="1" fillId="0" borderId="6" xfId="0" applyFont="1" applyBorder="1" applyAlignment="1">
      <alignment horizontal="justify" vertical="center" wrapText="1"/>
    </xf>
    <xf numFmtId="0" fontId="1" fillId="0" borderId="5"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Dominanzanalyse</a:t>
            </a:r>
            <a:r>
              <a:rPr lang="de-DE" baseline="0"/>
              <a:t> gesamtes System</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percentStacked"/>
        <c:varyColors val="0"/>
        <c:ser>
          <c:idx val="0"/>
          <c:order val="0"/>
          <c:tx>
            <c:strRef>
              <c:f>'Rohdaten gesamt'!$C$128</c:f>
              <c:strCache>
                <c:ptCount val="1"/>
                <c:pt idx="0">
                  <c:v>A1-A3</c:v>
                </c:pt>
              </c:strCache>
            </c:strRef>
          </c:tx>
          <c:spPr>
            <a:solidFill>
              <a:schemeClr val="accent1"/>
            </a:solidFill>
            <a:ln>
              <a:noFill/>
            </a:ln>
            <a:effectLst/>
          </c:spPr>
          <c:invertIfNegative val="0"/>
          <c:cat>
            <c:strRef>
              <c:f>'Rohdaten gesamt'!$B$129:$B$140</c:f>
              <c:strCache>
                <c:ptCount val="12"/>
                <c:pt idx="0">
                  <c:v>GWP total</c:v>
                </c:pt>
                <c:pt idx="1">
                  <c:v>GWP fossil</c:v>
                </c:pt>
                <c:pt idx="2">
                  <c:v>GWP biogen</c:v>
                </c:pt>
                <c:pt idx="3">
                  <c:v>GWP luluc</c:v>
                </c:pt>
                <c:pt idx="4">
                  <c:v>ODP</c:v>
                </c:pt>
                <c:pt idx="5">
                  <c:v>AP</c:v>
                </c:pt>
                <c:pt idx="6">
                  <c:v>EP fw</c:v>
                </c:pt>
                <c:pt idx="7">
                  <c:v>EP mar</c:v>
                </c:pt>
                <c:pt idx="8">
                  <c:v>EP ter</c:v>
                </c:pt>
                <c:pt idx="9">
                  <c:v>POCP</c:v>
                </c:pt>
                <c:pt idx="10">
                  <c:v>ADPE</c:v>
                </c:pt>
                <c:pt idx="11">
                  <c:v>ADPF</c:v>
                </c:pt>
              </c:strCache>
            </c:strRef>
          </c:cat>
          <c:val>
            <c:numRef>
              <c:f>'Rohdaten gesamt'!$C$129:$C$140</c:f>
              <c:numCache>
                <c:formatCode>General</c:formatCode>
                <c:ptCount val="12"/>
                <c:pt idx="0">
                  <c:v>-671.45886530000007</c:v>
                </c:pt>
                <c:pt idx="1">
                  <c:v>141.00013999999999</c:v>
                </c:pt>
                <c:pt idx="2">
                  <c:v>-813.49</c:v>
                </c:pt>
                <c:pt idx="3">
                  <c:v>1.0309946999999999</c:v>
                </c:pt>
                <c:pt idx="4">
                  <c:v>5.6327033999999999E-6</c:v>
                </c:pt>
                <c:pt idx="5">
                  <c:v>0.88905670999999997</c:v>
                </c:pt>
                <c:pt idx="6">
                  <c:v>5.1103927E-2</c:v>
                </c:pt>
                <c:pt idx="7">
                  <c:v>0.29708783999999999</c:v>
                </c:pt>
                <c:pt idx="8">
                  <c:v>3.3203667000000001</c:v>
                </c:pt>
                <c:pt idx="9">
                  <c:v>1.2457053</c:v>
                </c:pt>
                <c:pt idx="10">
                  <c:v>7.9552582000000003E-4</c:v>
                </c:pt>
                <c:pt idx="11">
                  <c:v>2203.6653999999999</c:v>
                </c:pt>
              </c:numCache>
            </c:numRef>
          </c:val>
          <c:extLst>
            <c:ext xmlns:c16="http://schemas.microsoft.com/office/drawing/2014/chart" uri="{C3380CC4-5D6E-409C-BE32-E72D297353CC}">
              <c16:uniqueId val="{00000000-9FC4-4FF8-AE3E-5CAA0C0788B5}"/>
            </c:ext>
          </c:extLst>
        </c:ser>
        <c:ser>
          <c:idx val="1"/>
          <c:order val="1"/>
          <c:tx>
            <c:strRef>
              <c:f>'Rohdaten gesamt'!$D$128</c:f>
              <c:strCache>
                <c:ptCount val="1"/>
                <c:pt idx="0">
                  <c:v>A4</c:v>
                </c:pt>
              </c:strCache>
            </c:strRef>
          </c:tx>
          <c:spPr>
            <a:solidFill>
              <a:schemeClr val="accent2"/>
            </a:solidFill>
            <a:ln>
              <a:noFill/>
            </a:ln>
            <a:effectLst/>
          </c:spPr>
          <c:invertIfNegative val="0"/>
          <c:cat>
            <c:strRef>
              <c:f>'Rohdaten gesamt'!$B$129:$B$140</c:f>
              <c:strCache>
                <c:ptCount val="12"/>
                <c:pt idx="0">
                  <c:v>GWP total</c:v>
                </c:pt>
                <c:pt idx="1">
                  <c:v>GWP fossil</c:v>
                </c:pt>
                <c:pt idx="2">
                  <c:v>GWP biogen</c:v>
                </c:pt>
                <c:pt idx="3">
                  <c:v>GWP luluc</c:v>
                </c:pt>
                <c:pt idx="4">
                  <c:v>ODP</c:v>
                </c:pt>
                <c:pt idx="5">
                  <c:v>AP</c:v>
                </c:pt>
                <c:pt idx="6">
                  <c:v>EP fw</c:v>
                </c:pt>
                <c:pt idx="7">
                  <c:v>EP mar</c:v>
                </c:pt>
                <c:pt idx="8">
                  <c:v>EP ter</c:v>
                </c:pt>
                <c:pt idx="9">
                  <c:v>POCP</c:v>
                </c:pt>
                <c:pt idx="10">
                  <c:v>ADPE</c:v>
                </c:pt>
                <c:pt idx="11">
                  <c:v>ADPF</c:v>
                </c:pt>
              </c:strCache>
            </c:strRef>
          </c:cat>
          <c:val>
            <c:numRef>
              <c:f>'Rohdaten gesamt'!$D$129:$D$140</c:f>
              <c:numCache>
                <c:formatCode>General</c:formatCode>
                <c:ptCount val="12"/>
                <c:pt idx="0">
                  <c:v>9.1344692071999987</c:v>
                </c:pt>
                <c:pt idx="1">
                  <c:v>9.1313046999999994</c:v>
                </c:pt>
                <c:pt idx="2">
                  <c:v>0</c:v>
                </c:pt>
                <c:pt idx="3">
                  <c:v>3.1645072000000001E-3</c:v>
                </c:pt>
                <c:pt idx="4">
                  <c:v>1.8697669999999999E-7</c:v>
                </c:pt>
                <c:pt idx="5">
                  <c:v>2.0600418999999998E-2</c:v>
                </c:pt>
                <c:pt idx="6">
                  <c:v>6.3351434999999996E-4</c:v>
                </c:pt>
                <c:pt idx="7">
                  <c:v>5.2436384999999999E-3</c:v>
                </c:pt>
                <c:pt idx="8">
                  <c:v>5.6664758000000003E-2</c:v>
                </c:pt>
                <c:pt idx="9">
                  <c:v>3.52296E-2</c:v>
                </c:pt>
                <c:pt idx="10">
                  <c:v>2.7057620000000001E-5</c:v>
                </c:pt>
                <c:pt idx="11">
                  <c:v>133.81019000000001</c:v>
                </c:pt>
              </c:numCache>
            </c:numRef>
          </c:val>
          <c:extLst>
            <c:ext xmlns:c16="http://schemas.microsoft.com/office/drawing/2014/chart" uri="{C3380CC4-5D6E-409C-BE32-E72D297353CC}">
              <c16:uniqueId val="{00000001-9FC4-4FF8-AE3E-5CAA0C0788B5}"/>
            </c:ext>
          </c:extLst>
        </c:ser>
        <c:ser>
          <c:idx val="2"/>
          <c:order val="2"/>
          <c:tx>
            <c:strRef>
              <c:f>'Rohdaten gesamt'!$E$128</c:f>
              <c:strCache>
                <c:ptCount val="1"/>
                <c:pt idx="0">
                  <c:v>A5</c:v>
                </c:pt>
              </c:strCache>
            </c:strRef>
          </c:tx>
          <c:spPr>
            <a:solidFill>
              <a:schemeClr val="accent3"/>
            </a:solidFill>
            <a:ln>
              <a:noFill/>
            </a:ln>
            <a:effectLst/>
          </c:spPr>
          <c:invertIfNegative val="0"/>
          <c:cat>
            <c:strRef>
              <c:f>'Rohdaten gesamt'!$B$129:$B$140</c:f>
              <c:strCache>
                <c:ptCount val="12"/>
                <c:pt idx="0">
                  <c:v>GWP total</c:v>
                </c:pt>
                <c:pt idx="1">
                  <c:v>GWP fossil</c:v>
                </c:pt>
                <c:pt idx="2">
                  <c:v>GWP biogen</c:v>
                </c:pt>
                <c:pt idx="3">
                  <c:v>GWP luluc</c:v>
                </c:pt>
                <c:pt idx="4">
                  <c:v>ODP</c:v>
                </c:pt>
                <c:pt idx="5">
                  <c:v>AP</c:v>
                </c:pt>
                <c:pt idx="6">
                  <c:v>EP fw</c:v>
                </c:pt>
                <c:pt idx="7">
                  <c:v>EP mar</c:v>
                </c:pt>
                <c:pt idx="8">
                  <c:v>EP ter</c:v>
                </c:pt>
                <c:pt idx="9">
                  <c:v>POCP</c:v>
                </c:pt>
                <c:pt idx="10">
                  <c:v>ADPE</c:v>
                </c:pt>
                <c:pt idx="11">
                  <c:v>ADPF</c:v>
                </c:pt>
              </c:strCache>
            </c:strRef>
          </c:cat>
          <c:val>
            <c:numRef>
              <c:f>'Rohdaten gesamt'!$E$129:$E$140</c:f>
              <c:numCache>
                <c:formatCode>General</c:formatCode>
                <c:ptCount val="12"/>
                <c:pt idx="0">
                  <c:v>8.8182608330000001</c:v>
                </c:pt>
                <c:pt idx="1">
                  <c:v>8.7868838</c:v>
                </c:pt>
                <c:pt idx="2">
                  <c:v>0</c:v>
                </c:pt>
                <c:pt idx="3">
                  <c:v>3.1377032999999999E-2</c:v>
                </c:pt>
                <c:pt idx="4">
                  <c:v>2.1126298999999999E-7</c:v>
                </c:pt>
                <c:pt idx="5">
                  <c:v>4.4039433000000003E-2</c:v>
                </c:pt>
                <c:pt idx="6">
                  <c:v>1.7072172000000001E-3</c:v>
                </c:pt>
                <c:pt idx="7">
                  <c:v>1.6764900999999999E-2</c:v>
                </c:pt>
                <c:pt idx="8">
                  <c:v>0.18370831000000001</c:v>
                </c:pt>
                <c:pt idx="9">
                  <c:v>6.3395635000000006E-2</c:v>
                </c:pt>
                <c:pt idx="10">
                  <c:v>2.7520163999999999E-5</c:v>
                </c:pt>
                <c:pt idx="11">
                  <c:v>98.866747000000004</c:v>
                </c:pt>
              </c:numCache>
            </c:numRef>
          </c:val>
          <c:extLst>
            <c:ext xmlns:c16="http://schemas.microsoft.com/office/drawing/2014/chart" uri="{C3380CC4-5D6E-409C-BE32-E72D297353CC}">
              <c16:uniqueId val="{00000002-9FC4-4FF8-AE3E-5CAA0C0788B5}"/>
            </c:ext>
          </c:extLst>
        </c:ser>
        <c:ser>
          <c:idx val="3"/>
          <c:order val="3"/>
          <c:tx>
            <c:strRef>
              <c:f>'Rohdaten gesamt'!$F$128</c:f>
              <c:strCache>
                <c:ptCount val="1"/>
                <c:pt idx="0">
                  <c:v>C1</c:v>
                </c:pt>
              </c:strCache>
            </c:strRef>
          </c:tx>
          <c:spPr>
            <a:solidFill>
              <a:schemeClr val="accent4"/>
            </a:solidFill>
            <a:ln>
              <a:noFill/>
            </a:ln>
            <a:effectLst/>
          </c:spPr>
          <c:invertIfNegative val="0"/>
          <c:cat>
            <c:strRef>
              <c:f>'Rohdaten gesamt'!$B$129:$B$140</c:f>
              <c:strCache>
                <c:ptCount val="12"/>
                <c:pt idx="0">
                  <c:v>GWP total</c:v>
                </c:pt>
                <c:pt idx="1">
                  <c:v>GWP fossil</c:v>
                </c:pt>
                <c:pt idx="2">
                  <c:v>GWP biogen</c:v>
                </c:pt>
                <c:pt idx="3">
                  <c:v>GWP luluc</c:v>
                </c:pt>
                <c:pt idx="4">
                  <c:v>ODP</c:v>
                </c:pt>
                <c:pt idx="5">
                  <c:v>AP</c:v>
                </c:pt>
                <c:pt idx="6">
                  <c:v>EP fw</c:v>
                </c:pt>
                <c:pt idx="7">
                  <c:v>EP mar</c:v>
                </c:pt>
                <c:pt idx="8">
                  <c:v>EP ter</c:v>
                </c:pt>
                <c:pt idx="9">
                  <c:v>POCP</c:v>
                </c:pt>
                <c:pt idx="10">
                  <c:v>ADPE</c:v>
                </c:pt>
                <c:pt idx="11">
                  <c:v>ADPF</c:v>
                </c:pt>
              </c:strCache>
            </c:strRef>
          </c:cat>
          <c:val>
            <c:numRef>
              <c:f>'Rohdaten gesamt'!$F$129:$F$140</c:f>
              <c:numCache>
                <c:formatCode>General</c:formatCode>
                <c:ptCount val="12"/>
                <c:pt idx="0">
                  <c:v>0.36023927762699998</c:v>
                </c:pt>
                <c:pt idx="1">
                  <c:v>0.36020796999999999</c:v>
                </c:pt>
                <c:pt idx="2">
                  <c:v>0</c:v>
                </c:pt>
                <c:pt idx="3">
                  <c:v>3.1307626999999999E-5</c:v>
                </c:pt>
                <c:pt idx="4">
                  <c:v>5.5121632999999999E-9</c:v>
                </c:pt>
                <c:pt idx="5">
                  <c:v>3.2503713999999999E-3</c:v>
                </c:pt>
                <c:pt idx="6">
                  <c:v>1.0492383999999999E-5</c:v>
                </c:pt>
                <c:pt idx="7">
                  <c:v>1.5076205000000001E-3</c:v>
                </c:pt>
                <c:pt idx="8">
                  <c:v>1.6505928999999999E-2</c:v>
                </c:pt>
                <c:pt idx="9">
                  <c:v>4.9223951E-3</c:v>
                </c:pt>
                <c:pt idx="10">
                  <c:v>1.2545821E-7</c:v>
                </c:pt>
                <c:pt idx="11">
                  <c:v>4.7113570999999999</c:v>
                </c:pt>
              </c:numCache>
            </c:numRef>
          </c:val>
          <c:extLst>
            <c:ext xmlns:c16="http://schemas.microsoft.com/office/drawing/2014/chart" uri="{C3380CC4-5D6E-409C-BE32-E72D297353CC}">
              <c16:uniqueId val="{00000003-9FC4-4FF8-AE3E-5CAA0C0788B5}"/>
            </c:ext>
          </c:extLst>
        </c:ser>
        <c:ser>
          <c:idx val="4"/>
          <c:order val="4"/>
          <c:tx>
            <c:strRef>
              <c:f>'Rohdaten gesamt'!$G$128</c:f>
              <c:strCache>
                <c:ptCount val="1"/>
                <c:pt idx="0">
                  <c:v>C2</c:v>
                </c:pt>
              </c:strCache>
            </c:strRef>
          </c:tx>
          <c:spPr>
            <a:solidFill>
              <a:schemeClr val="accent5"/>
            </a:solidFill>
            <a:ln>
              <a:noFill/>
            </a:ln>
            <a:effectLst/>
          </c:spPr>
          <c:invertIfNegative val="0"/>
          <c:cat>
            <c:strRef>
              <c:f>'Rohdaten gesamt'!$B$129:$B$140</c:f>
              <c:strCache>
                <c:ptCount val="12"/>
                <c:pt idx="0">
                  <c:v>GWP total</c:v>
                </c:pt>
                <c:pt idx="1">
                  <c:v>GWP fossil</c:v>
                </c:pt>
                <c:pt idx="2">
                  <c:v>GWP biogen</c:v>
                </c:pt>
                <c:pt idx="3">
                  <c:v>GWP luluc</c:v>
                </c:pt>
                <c:pt idx="4">
                  <c:v>ODP</c:v>
                </c:pt>
                <c:pt idx="5">
                  <c:v>AP</c:v>
                </c:pt>
                <c:pt idx="6">
                  <c:v>EP fw</c:v>
                </c:pt>
                <c:pt idx="7">
                  <c:v>EP mar</c:v>
                </c:pt>
                <c:pt idx="8">
                  <c:v>EP ter</c:v>
                </c:pt>
                <c:pt idx="9">
                  <c:v>POCP</c:v>
                </c:pt>
                <c:pt idx="10">
                  <c:v>ADPE</c:v>
                </c:pt>
                <c:pt idx="11">
                  <c:v>ADPF</c:v>
                </c:pt>
              </c:strCache>
            </c:strRef>
          </c:cat>
          <c:val>
            <c:numRef>
              <c:f>'Rohdaten gesamt'!$G$129:$G$140</c:f>
              <c:numCache>
                <c:formatCode>General</c:formatCode>
                <c:ptCount val="12"/>
                <c:pt idx="0">
                  <c:v>14.289082709699999</c:v>
                </c:pt>
                <c:pt idx="1">
                  <c:v>14.284331999999999</c:v>
                </c:pt>
                <c:pt idx="2">
                  <c:v>0</c:v>
                </c:pt>
                <c:pt idx="3">
                  <c:v>4.7507097000000003E-3</c:v>
                </c:pt>
                <c:pt idx="4">
                  <c:v>2.8401419000000002E-7</c:v>
                </c:pt>
                <c:pt idx="5">
                  <c:v>2.9749679000000001E-2</c:v>
                </c:pt>
                <c:pt idx="6">
                  <c:v>9.6742769000000004E-4</c:v>
                </c:pt>
                <c:pt idx="7">
                  <c:v>7.1451127999999997E-3</c:v>
                </c:pt>
                <c:pt idx="8">
                  <c:v>7.7089925000000004E-2</c:v>
                </c:pt>
                <c:pt idx="9">
                  <c:v>4.9440103999999999E-2</c:v>
                </c:pt>
                <c:pt idx="10">
                  <c:v>4.6407798999999997E-5</c:v>
                </c:pt>
                <c:pt idx="11">
                  <c:v>200.93409</c:v>
                </c:pt>
              </c:numCache>
            </c:numRef>
          </c:val>
          <c:extLst>
            <c:ext xmlns:c16="http://schemas.microsoft.com/office/drawing/2014/chart" uri="{C3380CC4-5D6E-409C-BE32-E72D297353CC}">
              <c16:uniqueId val="{00000004-9FC4-4FF8-AE3E-5CAA0C0788B5}"/>
            </c:ext>
          </c:extLst>
        </c:ser>
        <c:ser>
          <c:idx val="5"/>
          <c:order val="5"/>
          <c:tx>
            <c:strRef>
              <c:f>'Rohdaten gesamt'!$H$128</c:f>
              <c:strCache>
                <c:ptCount val="1"/>
                <c:pt idx="0">
                  <c:v>C3</c:v>
                </c:pt>
              </c:strCache>
            </c:strRef>
          </c:tx>
          <c:spPr>
            <a:solidFill>
              <a:schemeClr val="accent6"/>
            </a:solidFill>
            <a:ln>
              <a:noFill/>
            </a:ln>
            <a:effectLst/>
          </c:spPr>
          <c:invertIfNegative val="0"/>
          <c:cat>
            <c:strRef>
              <c:f>'Rohdaten gesamt'!$B$129:$B$140</c:f>
              <c:strCache>
                <c:ptCount val="12"/>
                <c:pt idx="0">
                  <c:v>GWP total</c:v>
                </c:pt>
                <c:pt idx="1">
                  <c:v>GWP fossil</c:v>
                </c:pt>
                <c:pt idx="2">
                  <c:v>GWP biogen</c:v>
                </c:pt>
                <c:pt idx="3">
                  <c:v>GWP luluc</c:v>
                </c:pt>
                <c:pt idx="4">
                  <c:v>ODP</c:v>
                </c:pt>
                <c:pt idx="5">
                  <c:v>AP</c:v>
                </c:pt>
                <c:pt idx="6">
                  <c:v>EP fw</c:v>
                </c:pt>
                <c:pt idx="7">
                  <c:v>EP mar</c:v>
                </c:pt>
                <c:pt idx="8">
                  <c:v>EP ter</c:v>
                </c:pt>
                <c:pt idx="9">
                  <c:v>POCP</c:v>
                </c:pt>
                <c:pt idx="10">
                  <c:v>ADPE</c:v>
                </c:pt>
                <c:pt idx="11">
                  <c:v>ADPF</c:v>
                </c:pt>
              </c:strCache>
            </c:strRef>
          </c:cat>
          <c:val>
            <c:numRef>
              <c:f>'Rohdaten gesamt'!$H$129:$H$140</c:f>
              <c:numCache>
                <c:formatCode>General</c:formatCode>
                <c:ptCount val="12"/>
                <c:pt idx="0">
                  <c:v>820.09501529060003</c:v>
                </c:pt>
                <c:pt idx="1">
                  <c:v>6.6039487000000001</c:v>
                </c:pt>
                <c:pt idx="2">
                  <c:v>813.49</c:v>
                </c:pt>
                <c:pt idx="3">
                  <c:v>1.0665906000000001E-3</c:v>
                </c:pt>
                <c:pt idx="4">
                  <c:v>9.2044232999999998E-8</c:v>
                </c:pt>
                <c:pt idx="5">
                  <c:v>7.7109868999999998E-2</c:v>
                </c:pt>
                <c:pt idx="6">
                  <c:v>2.3903503E-3</c:v>
                </c:pt>
                <c:pt idx="7">
                  <c:v>4.2004643000000001E-2</c:v>
                </c:pt>
                <c:pt idx="8">
                  <c:v>0.40235232999999998</c:v>
                </c:pt>
                <c:pt idx="9">
                  <c:v>0.10055645000000001</c:v>
                </c:pt>
                <c:pt idx="10">
                  <c:v>1.0491608E-5</c:v>
                </c:pt>
                <c:pt idx="11">
                  <c:v>53.694929000000002</c:v>
                </c:pt>
              </c:numCache>
            </c:numRef>
          </c:val>
          <c:extLst>
            <c:ext xmlns:c16="http://schemas.microsoft.com/office/drawing/2014/chart" uri="{C3380CC4-5D6E-409C-BE32-E72D297353CC}">
              <c16:uniqueId val="{00000005-9FC4-4FF8-AE3E-5CAA0C0788B5}"/>
            </c:ext>
          </c:extLst>
        </c:ser>
        <c:ser>
          <c:idx val="6"/>
          <c:order val="6"/>
          <c:tx>
            <c:strRef>
              <c:f>'Rohdaten gesamt'!$I$128</c:f>
              <c:strCache>
                <c:ptCount val="1"/>
                <c:pt idx="0">
                  <c:v>C4</c:v>
                </c:pt>
              </c:strCache>
            </c:strRef>
          </c:tx>
          <c:spPr>
            <a:solidFill>
              <a:schemeClr val="accent1">
                <a:lumMod val="60000"/>
              </a:schemeClr>
            </a:solidFill>
            <a:ln>
              <a:noFill/>
            </a:ln>
            <a:effectLst/>
          </c:spPr>
          <c:invertIfNegative val="0"/>
          <c:cat>
            <c:strRef>
              <c:f>'Rohdaten gesamt'!$B$129:$B$140</c:f>
              <c:strCache>
                <c:ptCount val="12"/>
                <c:pt idx="0">
                  <c:v>GWP total</c:v>
                </c:pt>
                <c:pt idx="1">
                  <c:v>GWP fossil</c:v>
                </c:pt>
                <c:pt idx="2">
                  <c:v>GWP biogen</c:v>
                </c:pt>
                <c:pt idx="3">
                  <c:v>GWP luluc</c:v>
                </c:pt>
                <c:pt idx="4">
                  <c:v>ODP</c:v>
                </c:pt>
                <c:pt idx="5">
                  <c:v>AP</c:v>
                </c:pt>
                <c:pt idx="6">
                  <c:v>EP fw</c:v>
                </c:pt>
                <c:pt idx="7">
                  <c:v>EP mar</c:v>
                </c:pt>
                <c:pt idx="8">
                  <c:v>EP ter</c:v>
                </c:pt>
                <c:pt idx="9">
                  <c:v>POCP</c:v>
                </c:pt>
                <c:pt idx="10">
                  <c:v>ADPE</c:v>
                </c:pt>
                <c:pt idx="11">
                  <c:v>ADPF</c:v>
                </c:pt>
              </c:strCache>
            </c:strRef>
          </c:cat>
          <c:val>
            <c:numRef>
              <c:f>'Rohdaten gesamt'!$I$129:$I$140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9FC4-4FF8-AE3E-5CAA0C0788B5}"/>
            </c:ext>
          </c:extLst>
        </c:ser>
        <c:dLbls>
          <c:showLegendKey val="0"/>
          <c:showVal val="0"/>
          <c:showCatName val="0"/>
          <c:showSerName val="0"/>
          <c:showPercent val="0"/>
          <c:showBubbleSize val="0"/>
        </c:dLbls>
        <c:gapWidth val="150"/>
        <c:overlap val="100"/>
        <c:axId val="1579999472"/>
        <c:axId val="1579993232"/>
      </c:barChart>
      <c:catAx>
        <c:axId val="157999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79993232"/>
        <c:crosses val="autoZero"/>
        <c:auto val="1"/>
        <c:lblAlgn val="ctr"/>
        <c:lblOffset val="100"/>
        <c:noMultiLvlLbl val="0"/>
      </c:catAx>
      <c:valAx>
        <c:axId val="15799932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79999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Dominanzanalsyse A1-A3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percentStacked"/>
        <c:varyColors val="0"/>
        <c:ser>
          <c:idx val="0"/>
          <c:order val="0"/>
          <c:tx>
            <c:strRef>
              <c:f>[1]Tabelle1!$F$122</c:f>
              <c:strCache>
                <c:ptCount val="1"/>
                <c:pt idx="0">
                  <c:v>Holz</c:v>
                </c:pt>
              </c:strCache>
            </c:strRef>
          </c:tx>
          <c:spPr>
            <a:solidFill>
              <a:schemeClr val="accent1"/>
            </a:solidFill>
            <a:ln>
              <a:noFill/>
            </a:ln>
            <a:effectLst/>
          </c:spPr>
          <c:invertIfNegative val="0"/>
          <c:cat>
            <c:strRef>
              <c:f>[1]Tabelle1!$E$123:$E$134</c:f>
              <c:strCache>
                <c:ptCount val="12"/>
                <c:pt idx="0">
                  <c:v>GWP total</c:v>
                </c:pt>
                <c:pt idx="1">
                  <c:v>GWP fossil</c:v>
                </c:pt>
                <c:pt idx="2">
                  <c:v>GWP biogen</c:v>
                </c:pt>
                <c:pt idx="3">
                  <c:v>GWP luluc</c:v>
                </c:pt>
                <c:pt idx="4">
                  <c:v>ODP</c:v>
                </c:pt>
                <c:pt idx="5">
                  <c:v>AP</c:v>
                </c:pt>
                <c:pt idx="6">
                  <c:v>EP fw</c:v>
                </c:pt>
                <c:pt idx="7">
                  <c:v>EP mar</c:v>
                </c:pt>
                <c:pt idx="8">
                  <c:v>EP ter</c:v>
                </c:pt>
                <c:pt idx="9">
                  <c:v>POCP</c:v>
                </c:pt>
                <c:pt idx="10">
                  <c:v>ADPE</c:v>
                </c:pt>
                <c:pt idx="11">
                  <c:v>ADPF</c:v>
                </c:pt>
              </c:strCache>
            </c:strRef>
          </c:cat>
          <c:val>
            <c:numRef>
              <c:f>[1]Tabelle1!$F$123:$F$134</c:f>
              <c:numCache>
                <c:formatCode>General</c:formatCode>
                <c:ptCount val="12"/>
                <c:pt idx="0">
                  <c:v>-743.85236197999996</c:v>
                </c:pt>
                <c:pt idx="1">
                  <c:v>68.657049999999998</c:v>
                </c:pt>
                <c:pt idx="2">
                  <c:v>-813.49</c:v>
                </c:pt>
                <c:pt idx="3">
                  <c:v>0.98058802</c:v>
                </c:pt>
                <c:pt idx="4">
                  <c:v>1.2106654E-6</c:v>
                </c:pt>
                <c:pt idx="5">
                  <c:v>0.54946801999999995</c:v>
                </c:pt>
                <c:pt idx="6">
                  <c:v>3.6515356999999998E-2</c:v>
                </c:pt>
                <c:pt idx="7">
                  <c:v>0.21778573000000001</c:v>
                </c:pt>
                <c:pt idx="8">
                  <c:v>2.3294959</c:v>
                </c:pt>
                <c:pt idx="9">
                  <c:v>0.91501202999999998</c:v>
                </c:pt>
                <c:pt idx="10">
                  <c:v>1.7918219999999999E-4</c:v>
                </c:pt>
                <c:pt idx="11">
                  <c:v>1118.5715</c:v>
                </c:pt>
              </c:numCache>
            </c:numRef>
          </c:val>
          <c:extLst>
            <c:ext xmlns:c16="http://schemas.microsoft.com/office/drawing/2014/chart" uri="{C3380CC4-5D6E-409C-BE32-E72D297353CC}">
              <c16:uniqueId val="{00000000-E893-4A7C-9670-D1E1BD622993}"/>
            </c:ext>
          </c:extLst>
        </c:ser>
        <c:ser>
          <c:idx val="1"/>
          <c:order val="1"/>
          <c:tx>
            <c:strRef>
              <c:f>[1]Tabelle1!$G$122</c:f>
              <c:strCache>
                <c:ptCount val="1"/>
                <c:pt idx="0">
                  <c:v>Klebstoff</c:v>
                </c:pt>
              </c:strCache>
            </c:strRef>
          </c:tx>
          <c:spPr>
            <a:solidFill>
              <a:schemeClr val="accent2"/>
            </a:solidFill>
            <a:ln>
              <a:noFill/>
            </a:ln>
            <a:effectLst/>
          </c:spPr>
          <c:invertIfNegative val="0"/>
          <c:cat>
            <c:strRef>
              <c:f>[1]Tabelle1!$E$123:$E$134</c:f>
              <c:strCache>
                <c:ptCount val="12"/>
                <c:pt idx="0">
                  <c:v>GWP total</c:v>
                </c:pt>
                <c:pt idx="1">
                  <c:v>GWP fossil</c:v>
                </c:pt>
                <c:pt idx="2">
                  <c:v>GWP biogen</c:v>
                </c:pt>
                <c:pt idx="3">
                  <c:v>GWP luluc</c:v>
                </c:pt>
                <c:pt idx="4">
                  <c:v>ODP</c:v>
                </c:pt>
                <c:pt idx="5">
                  <c:v>AP</c:v>
                </c:pt>
                <c:pt idx="6">
                  <c:v>EP fw</c:v>
                </c:pt>
                <c:pt idx="7">
                  <c:v>EP mar</c:v>
                </c:pt>
                <c:pt idx="8">
                  <c:v>EP ter</c:v>
                </c:pt>
                <c:pt idx="9">
                  <c:v>POCP</c:v>
                </c:pt>
                <c:pt idx="10">
                  <c:v>ADPE</c:v>
                </c:pt>
                <c:pt idx="11">
                  <c:v>ADPF</c:v>
                </c:pt>
              </c:strCache>
            </c:strRef>
          </c:cat>
          <c:val>
            <c:numRef>
              <c:f>[1]Tabelle1!$G$123:$G$134</c:f>
              <c:numCache>
                <c:formatCode>General</c:formatCode>
                <c:ptCount val="12"/>
                <c:pt idx="0">
                  <c:v>28.901812399400001</c:v>
                </c:pt>
                <c:pt idx="1">
                  <c:v>28.892796000000001</c:v>
                </c:pt>
                <c:pt idx="2">
                  <c:v>0</c:v>
                </c:pt>
                <c:pt idx="3">
                  <c:v>9.0163993999999997E-3</c:v>
                </c:pt>
                <c:pt idx="4">
                  <c:v>3.9688940999999998E-7</c:v>
                </c:pt>
                <c:pt idx="5">
                  <c:v>0.14155313999999999</c:v>
                </c:pt>
                <c:pt idx="6">
                  <c:v>7.2552231999999999E-3</c:v>
                </c:pt>
                <c:pt idx="7">
                  <c:v>2.2831964999999999E-2</c:v>
                </c:pt>
                <c:pt idx="8">
                  <c:v>0.30594498999999997</c:v>
                </c:pt>
                <c:pt idx="9">
                  <c:v>8.6201886000000005E-2</c:v>
                </c:pt>
                <c:pt idx="10">
                  <c:v>2.3556455000000001E-4</c:v>
                </c:pt>
                <c:pt idx="11">
                  <c:v>435.71253999999999</c:v>
                </c:pt>
              </c:numCache>
            </c:numRef>
          </c:val>
          <c:extLst>
            <c:ext xmlns:c16="http://schemas.microsoft.com/office/drawing/2014/chart" uri="{C3380CC4-5D6E-409C-BE32-E72D297353CC}">
              <c16:uniqueId val="{00000001-E893-4A7C-9670-D1E1BD622993}"/>
            </c:ext>
          </c:extLst>
        </c:ser>
        <c:ser>
          <c:idx val="2"/>
          <c:order val="2"/>
          <c:tx>
            <c:strRef>
              <c:f>[1]Tabelle1!$H$122</c:f>
              <c:strCache>
                <c:ptCount val="1"/>
                <c:pt idx="0">
                  <c:v>Transport</c:v>
                </c:pt>
              </c:strCache>
            </c:strRef>
          </c:tx>
          <c:spPr>
            <a:solidFill>
              <a:schemeClr val="accent3"/>
            </a:solidFill>
            <a:ln>
              <a:noFill/>
            </a:ln>
            <a:effectLst/>
          </c:spPr>
          <c:invertIfNegative val="0"/>
          <c:cat>
            <c:strRef>
              <c:f>[1]Tabelle1!$E$123:$E$134</c:f>
              <c:strCache>
                <c:ptCount val="12"/>
                <c:pt idx="0">
                  <c:v>GWP total</c:v>
                </c:pt>
                <c:pt idx="1">
                  <c:v>GWP fossil</c:v>
                </c:pt>
                <c:pt idx="2">
                  <c:v>GWP biogen</c:v>
                </c:pt>
                <c:pt idx="3">
                  <c:v>GWP luluc</c:v>
                </c:pt>
                <c:pt idx="4">
                  <c:v>ODP</c:v>
                </c:pt>
                <c:pt idx="5">
                  <c:v>AP</c:v>
                </c:pt>
                <c:pt idx="6">
                  <c:v>EP fw</c:v>
                </c:pt>
                <c:pt idx="7">
                  <c:v>EP mar</c:v>
                </c:pt>
                <c:pt idx="8">
                  <c:v>EP ter</c:v>
                </c:pt>
                <c:pt idx="9">
                  <c:v>POCP</c:v>
                </c:pt>
                <c:pt idx="10">
                  <c:v>ADPE</c:v>
                </c:pt>
                <c:pt idx="11">
                  <c:v>ADPF</c:v>
                </c:pt>
              </c:strCache>
            </c:strRef>
          </c:cat>
          <c:val>
            <c:numRef>
              <c:f>[1]Tabelle1!$H$123:$H$134</c:f>
              <c:numCache>
                <c:formatCode>General</c:formatCode>
                <c:ptCount val="12"/>
                <c:pt idx="0">
                  <c:v>25.210689274587679</c:v>
                </c:pt>
                <c:pt idx="1">
                  <c:v>25.201742291992673</c:v>
                </c:pt>
                <c:pt idx="2">
                  <c:v>0</c:v>
                </c:pt>
                <c:pt idx="3">
                  <c:v>8.9469825950076309E-3</c:v>
                </c:pt>
                <c:pt idx="4">
                  <c:v>5.2514209177943121E-7</c:v>
                </c:pt>
                <c:pt idx="5">
                  <c:v>5.9504897732232068E-2</c:v>
                </c:pt>
                <c:pt idx="6">
                  <c:v>1.773640021946277E-3</c:v>
                </c:pt>
                <c:pt idx="7">
                  <c:v>1.5604402895955112E-2</c:v>
                </c:pt>
                <c:pt idx="8">
                  <c:v>0.16875923264094572</c:v>
                </c:pt>
                <c:pt idx="9">
                  <c:v>0.10330511459314801</c:v>
                </c:pt>
                <c:pt idx="10">
                  <c:v>7.0296205706327019E-5</c:v>
                </c:pt>
                <c:pt idx="11">
                  <c:v>378.29874490056602</c:v>
                </c:pt>
              </c:numCache>
            </c:numRef>
          </c:val>
          <c:extLst>
            <c:ext xmlns:c16="http://schemas.microsoft.com/office/drawing/2014/chart" uri="{C3380CC4-5D6E-409C-BE32-E72D297353CC}">
              <c16:uniqueId val="{00000002-E893-4A7C-9670-D1E1BD622993}"/>
            </c:ext>
          </c:extLst>
        </c:ser>
        <c:ser>
          <c:idx val="3"/>
          <c:order val="3"/>
          <c:tx>
            <c:strRef>
              <c:f>[1]Tabelle1!$I$122</c:f>
              <c:strCache>
                <c:ptCount val="1"/>
                <c:pt idx="0">
                  <c:v>Hilfsmittel</c:v>
                </c:pt>
              </c:strCache>
            </c:strRef>
          </c:tx>
          <c:spPr>
            <a:solidFill>
              <a:schemeClr val="accent4"/>
            </a:solidFill>
            <a:ln>
              <a:noFill/>
            </a:ln>
            <a:effectLst/>
          </c:spPr>
          <c:invertIfNegative val="0"/>
          <c:cat>
            <c:strRef>
              <c:f>[1]Tabelle1!$E$123:$E$134</c:f>
              <c:strCache>
                <c:ptCount val="12"/>
                <c:pt idx="0">
                  <c:v>GWP total</c:v>
                </c:pt>
                <c:pt idx="1">
                  <c:v>GWP fossil</c:v>
                </c:pt>
                <c:pt idx="2">
                  <c:v>GWP biogen</c:v>
                </c:pt>
                <c:pt idx="3">
                  <c:v>GWP luluc</c:v>
                </c:pt>
                <c:pt idx="4">
                  <c:v>ODP</c:v>
                </c:pt>
                <c:pt idx="5">
                  <c:v>AP</c:v>
                </c:pt>
                <c:pt idx="6">
                  <c:v>EP fw</c:v>
                </c:pt>
                <c:pt idx="7">
                  <c:v>EP mar</c:v>
                </c:pt>
                <c:pt idx="8">
                  <c:v>EP ter</c:v>
                </c:pt>
                <c:pt idx="9">
                  <c:v>POCP</c:v>
                </c:pt>
                <c:pt idx="10">
                  <c:v>ADPE</c:v>
                </c:pt>
                <c:pt idx="11">
                  <c:v>ADPF</c:v>
                </c:pt>
              </c:strCache>
            </c:strRef>
          </c:cat>
          <c:val>
            <c:numRef>
              <c:f>[1]Tabelle1!$I$123:$I$134</c:f>
              <c:numCache>
                <c:formatCode>General</c:formatCode>
                <c:ptCount val="12"/>
                <c:pt idx="0">
                  <c:v>7.243791091280001E-2</c:v>
                </c:pt>
                <c:pt idx="1">
                  <c:v>6.905919751999999E-2</c:v>
                </c:pt>
                <c:pt idx="2">
                  <c:v>0</c:v>
                </c:pt>
                <c:pt idx="3">
                  <c:v>3.3787133928000002E-3</c:v>
                </c:pt>
                <c:pt idx="4">
                  <c:v>3.9992850815999999E-9</c:v>
                </c:pt>
                <c:pt idx="5">
                  <c:v>3.9481584659999992E-4</c:v>
                </c:pt>
                <c:pt idx="6">
                  <c:v>1.753045932E-5</c:v>
                </c:pt>
                <c:pt idx="7">
                  <c:v>1.5510036309999999E-4</c:v>
                </c:pt>
                <c:pt idx="8">
                  <c:v>9.2017861199999995E-4</c:v>
                </c:pt>
                <c:pt idx="9">
                  <c:v>1.1747976342000002E-3</c:v>
                </c:pt>
                <c:pt idx="10">
                  <c:v>6.5078854669999993E-7</c:v>
                </c:pt>
                <c:pt idx="11">
                  <c:v>2.3863433579999995</c:v>
                </c:pt>
              </c:numCache>
            </c:numRef>
          </c:val>
          <c:extLst>
            <c:ext xmlns:c16="http://schemas.microsoft.com/office/drawing/2014/chart" uri="{C3380CC4-5D6E-409C-BE32-E72D297353CC}">
              <c16:uniqueId val="{00000003-E893-4A7C-9670-D1E1BD622993}"/>
            </c:ext>
          </c:extLst>
        </c:ser>
        <c:ser>
          <c:idx val="4"/>
          <c:order val="4"/>
          <c:tx>
            <c:strRef>
              <c:f>[1]Tabelle1!$J$122</c:f>
              <c:strCache>
                <c:ptCount val="1"/>
                <c:pt idx="0">
                  <c:v>Verpackung</c:v>
                </c:pt>
              </c:strCache>
            </c:strRef>
          </c:tx>
          <c:spPr>
            <a:solidFill>
              <a:schemeClr val="accent5"/>
            </a:solidFill>
            <a:ln>
              <a:noFill/>
            </a:ln>
            <a:effectLst/>
          </c:spPr>
          <c:invertIfNegative val="0"/>
          <c:cat>
            <c:strRef>
              <c:f>[1]Tabelle1!$E$123:$E$134</c:f>
              <c:strCache>
                <c:ptCount val="12"/>
                <c:pt idx="0">
                  <c:v>GWP total</c:v>
                </c:pt>
                <c:pt idx="1">
                  <c:v>GWP fossil</c:v>
                </c:pt>
                <c:pt idx="2">
                  <c:v>GWP biogen</c:v>
                </c:pt>
                <c:pt idx="3">
                  <c:v>GWP luluc</c:v>
                </c:pt>
                <c:pt idx="4">
                  <c:v>ODP</c:v>
                </c:pt>
                <c:pt idx="5">
                  <c:v>AP</c:v>
                </c:pt>
                <c:pt idx="6">
                  <c:v>EP fw</c:v>
                </c:pt>
                <c:pt idx="7">
                  <c:v>EP mar</c:v>
                </c:pt>
                <c:pt idx="8">
                  <c:v>EP ter</c:v>
                </c:pt>
                <c:pt idx="9">
                  <c:v>POCP</c:v>
                </c:pt>
                <c:pt idx="10">
                  <c:v>ADPE</c:v>
                </c:pt>
                <c:pt idx="11">
                  <c:v>ADPF</c:v>
                </c:pt>
              </c:strCache>
            </c:strRef>
          </c:cat>
          <c:val>
            <c:numRef>
              <c:f>[1]Tabelle1!$J$123:$J$134</c:f>
              <c:numCache>
                <c:formatCode>General</c:formatCode>
                <c:ptCount val="12"/>
                <c:pt idx="0">
                  <c:v>3.4474732013819995</c:v>
                </c:pt>
                <c:pt idx="1">
                  <c:v>3.4447476740000003</c:v>
                </c:pt>
                <c:pt idx="2">
                  <c:v>0</c:v>
                </c:pt>
                <c:pt idx="3">
                  <c:v>2.7255273819999999E-3</c:v>
                </c:pt>
                <c:pt idx="4">
                  <c:v>3.2008801036299999E-6</c:v>
                </c:pt>
                <c:pt idx="5">
                  <c:v>1.3559983004999998E-2</c:v>
                </c:pt>
                <c:pt idx="6">
                  <c:v>9.1457676300000005E-4</c:v>
                </c:pt>
                <c:pt idx="7">
                  <c:v>2.6853757920000001E-3</c:v>
                </c:pt>
                <c:pt idx="8">
                  <c:v>2.750439038E-2</c:v>
                </c:pt>
                <c:pt idx="9">
                  <c:v>1.5985021175999998E-2</c:v>
                </c:pt>
                <c:pt idx="10">
                  <c:v>2.2714259040000001E-5</c:v>
                </c:pt>
                <c:pt idx="11">
                  <c:v>79.514972360000002</c:v>
                </c:pt>
              </c:numCache>
            </c:numRef>
          </c:val>
          <c:extLst>
            <c:ext xmlns:c16="http://schemas.microsoft.com/office/drawing/2014/chart" uri="{C3380CC4-5D6E-409C-BE32-E72D297353CC}">
              <c16:uniqueId val="{00000004-E893-4A7C-9670-D1E1BD622993}"/>
            </c:ext>
          </c:extLst>
        </c:ser>
        <c:ser>
          <c:idx val="5"/>
          <c:order val="5"/>
          <c:tx>
            <c:strRef>
              <c:f>[1]Tabelle1!$K$122</c:f>
              <c:strCache>
                <c:ptCount val="1"/>
                <c:pt idx="0">
                  <c:v>Infrastruktur</c:v>
                </c:pt>
              </c:strCache>
            </c:strRef>
          </c:tx>
          <c:spPr>
            <a:solidFill>
              <a:schemeClr val="accent6"/>
            </a:solidFill>
            <a:ln>
              <a:noFill/>
            </a:ln>
            <a:effectLst/>
          </c:spPr>
          <c:invertIfNegative val="0"/>
          <c:cat>
            <c:strRef>
              <c:f>[1]Tabelle1!$E$123:$E$134</c:f>
              <c:strCache>
                <c:ptCount val="12"/>
                <c:pt idx="0">
                  <c:v>GWP total</c:v>
                </c:pt>
                <c:pt idx="1">
                  <c:v>GWP fossil</c:v>
                </c:pt>
                <c:pt idx="2">
                  <c:v>GWP biogen</c:v>
                </c:pt>
                <c:pt idx="3">
                  <c:v>GWP luluc</c:v>
                </c:pt>
                <c:pt idx="4">
                  <c:v>ODP</c:v>
                </c:pt>
                <c:pt idx="5">
                  <c:v>AP</c:v>
                </c:pt>
                <c:pt idx="6">
                  <c:v>EP fw</c:v>
                </c:pt>
                <c:pt idx="7">
                  <c:v>EP mar</c:v>
                </c:pt>
                <c:pt idx="8">
                  <c:v>EP ter</c:v>
                </c:pt>
                <c:pt idx="9">
                  <c:v>POCP</c:v>
                </c:pt>
                <c:pt idx="10">
                  <c:v>ADPE</c:v>
                </c:pt>
                <c:pt idx="11">
                  <c:v>ADPF</c:v>
                </c:pt>
              </c:strCache>
            </c:strRef>
          </c:cat>
          <c:val>
            <c:numRef>
              <c:f>[1]Tabelle1!$K$123:$K$134</c:f>
              <c:numCache>
                <c:formatCode>General</c:formatCode>
                <c:ptCount val="12"/>
                <c:pt idx="0">
                  <c:v>5.6126975057999999</c:v>
                </c:pt>
                <c:pt idx="1">
                  <c:v>5.6081237000000002</c:v>
                </c:pt>
                <c:pt idx="2">
                  <c:v>0</c:v>
                </c:pt>
                <c:pt idx="3">
                  <c:v>4.5738057999999996E-3</c:v>
                </c:pt>
                <c:pt idx="4">
                  <c:v>4.2054075999999998E-8</c:v>
                </c:pt>
                <c:pt idx="5">
                  <c:v>4.2745228000000003E-2</c:v>
                </c:pt>
                <c:pt idx="6">
                  <c:v>1.5088174999999999E-3</c:v>
                </c:pt>
                <c:pt idx="7">
                  <c:v>7.3372382000000003E-3</c:v>
                </c:pt>
                <c:pt idx="8">
                  <c:v>0.14716807000000001</c:v>
                </c:pt>
                <c:pt idx="9">
                  <c:v>2.3611991999999998E-2</c:v>
                </c:pt>
                <c:pt idx="10">
                  <c:v>7.5313061000000002E-5</c:v>
                </c:pt>
                <c:pt idx="11">
                  <c:v>57.112703000000003</c:v>
                </c:pt>
              </c:numCache>
            </c:numRef>
          </c:val>
          <c:extLst>
            <c:ext xmlns:c16="http://schemas.microsoft.com/office/drawing/2014/chart" uri="{C3380CC4-5D6E-409C-BE32-E72D297353CC}">
              <c16:uniqueId val="{00000005-E893-4A7C-9670-D1E1BD622993}"/>
            </c:ext>
          </c:extLst>
        </c:ser>
        <c:ser>
          <c:idx val="6"/>
          <c:order val="6"/>
          <c:tx>
            <c:strRef>
              <c:f>[1]Tabelle1!$L$122</c:f>
              <c:strCache>
                <c:ptCount val="1"/>
                <c:pt idx="0">
                  <c:v>elektr. Energie</c:v>
                </c:pt>
              </c:strCache>
            </c:strRef>
          </c:tx>
          <c:spPr>
            <a:solidFill>
              <a:schemeClr val="accent1">
                <a:lumMod val="60000"/>
              </a:schemeClr>
            </a:solidFill>
            <a:ln>
              <a:noFill/>
            </a:ln>
            <a:effectLst/>
          </c:spPr>
          <c:invertIfNegative val="0"/>
          <c:cat>
            <c:strRef>
              <c:f>[1]Tabelle1!$E$123:$E$134</c:f>
              <c:strCache>
                <c:ptCount val="12"/>
                <c:pt idx="0">
                  <c:v>GWP total</c:v>
                </c:pt>
                <c:pt idx="1">
                  <c:v>GWP fossil</c:v>
                </c:pt>
                <c:pt idx="2">
                  <c:v>GWP biogen</c:v>
                </c:pt>
                <c:pt idx="3">
                  <c:v>GWP luluc</c:v>
                </c:pt>
                <c:pt idx="4">
                  <c:v>ODP</c:v>
                </c:pt>
                <c:pt idx="5">
                  <c:v>AP</c:v>
                </c:pt>
                <c:pt idx="6">
                  <c:v>EP fw</c:v>
                </c:pt>
                <c:pt idx="7">
                  <c:v>EP mar</c:v>
                </c:pt>
                <c:pt idx="8">
                  <c:v>EP ter</c:v>
                </c:pt>
                <c:pt idx="9">
                  <c:v>POCP</c:v>
                </c:pt>
                <c:pt idx="10">
                  <c:v>ADPE</c:v>
                </c:pt>
                <c:pt idx="11">
                  <c:v>ADPF</c:v>
                </c:pt>
              </c:strCache>
            </c:strRef>
          </c:cat>
          <c:val>
            <c:numRef>
              <c:f>[1]Tabelle1!$L$123:$L$134</c:f>
              <c:numCache>
                <c:formatCode>General</c:formatCode>
                <c:ptCount val="12"/>
                <c:pt idx="0">
                  <c:v>0.6285474419999999</c:v>
                </c:pt>
                <c:pt idx="1">
                  <c:v>0.62814095999999997</c:v>
                </c:pt>
                <c:pt idx="2">
                  <c:v>0</c:v>
                </c:pt>
                <c:pt idx="3">
                  <c:v>4.06482E-4</c:v>
                </c:pt>
                <c:pt idx="4">
                  <c:v>5.6123989000000007E-9</c:v>
                </c:pt>
                <c:pt idx="5">
                  <c:v>3.2739967200000001E-3</c:v>
                </c:pt>
                <c:pt idx="6">
                  <c:v>2.1630581299999997E-4</c:v>
                </c:pt>
                <c:pt idx="7">
                  <c:v>7.7252771000000005E-4</c:v>
                </c:pt>
                <c:pt idx="8">
                  <c:v>8.0154771999999992E-3</c:v>
                </c:pt>
                <c:pt idx="9">
                  <c:v>2.7720373999999999E-3</c:v>
                </c:pt>
                <c:pt idx="10">
                  <c:v>1.199826622E-5</c:v>
                </c:pt>
                <c:pt idx="11">
                  <c:v>7.1578676000000003</c:v>
                </c:pt>
              </c:numCache>
            </c:numRef>
          </c:val>
          <c:extLst>
            <c:ext xmlns:c16="http://schemas.microsoft.com/office/drawing/2014/chart" uri="{C3380CC4-5D6E-409C-BE32-E72D297353CC}">
              <c16:uniqueId val="{00000006-E893-4A7C-9670-D1E1BD622993}"/>
            </c:ext>
          </c:extLst>
        </c:ser>
        <c:ser>
          <c:idx val="7"/>
          <c:order val="7"/>
          <c:tx>
            <c:strRef>
              <c:f>[1]Tabelle1!$M$122</c:f>
              <c:strCache>
                <c:ptCount val="1"/>
                <c:pt idx="0">
                  <c:v>therm. Energie</c:v>
                </c:pt>
              </c:strCache>
            </c:strRef>
          </c:tx>
          <c:spPr>
            <a:solidFill>
              <a:schemeClr val="accent2">
                <a:lumMod val="60000"/>
              </a:schemeClr>
            </a:solidFill>
            <a:ln>
              <a:noFill/>
            </a:ln>
            <a:effectLst/>
          </c:spPr>
          <c:invertIfNegative val="0"/>
          <c:cat>
            <c:strRef>
              <c:f>[1]Tabelle1!$E$123:$E$134</c:f>
              <c:strCache>
                <c:ptCount val="12"/>
                <c:pt idx="0">
                  <c:v>GWP total</c:v>
                </c:pt>
                <c:pt idx="1">
                  <c:v>GWP fossil</c:v>
                </c:pt>
                <c:pt idx="2">
                  <c:v>GWP biogen</c:v>
                </c:pt>
                <c:pt idx="3">
                  <c:v>GWP luluc</c:v>
                </c:pt>
                <c:pt idx="4">
                  <c:v>ODP</c:v>
                </c:pt>
                <c:pt idx="5">
                  <c:v>AP</c:v>
                </c:pt>
                <c:pt idx="6">
                  <c:v>EP fw</c:v>
                </c:pt>
                <c:pt idx="7">
                  <c:v>EP mar</c:v>
                </c:pt>
                <c:pt idx="8">
                  <c:v>EP ter</c:v>
                </c:pt>
                <c:pt idx="9">
                  <c:v>POCP</c:v>
                </c:pt>
                <c:pt idx="10">
                  <c:v>ADPE</c:v>
                </c:pt>
                <c:pt idx="11">
                  <c:v>ADPF</c:v>
                </c:pt>
              </c:strCache>
            </c:strRef>
          </c:cat>
          <c:val>
            <c:numRef>
              <c:f>[1]Tabelle1!$M$123:$M$134</c:f>
              <c:numCache>
                <c:formatCode>General</c:formatCode>
                <c:ptCount val="12"/>
                <c:pt idx="0">
                  <c:v>6.9191581189899996</c:v>
                </c:pt>
                <c:pt idx="1">
                  <c:v>6.8999607999999997</c:v>
                </c:pt>
                <c:pt idx="2">
                  <c:v>0</c:v>
                </c:pt>
                <c:pt idx="3">
                  <c:v>1.919731899E-2</c:v>
                </c:pt>
                <c:pt idx="4">
                  <c:v>1.9404019699999998E-7</c:v>
                </c:pt>
                <c:pt idx="5">
                  <c:v>6.1228007799999998E-2</c:v>
                </c:pt>
                <c:pt idx="6">
                  <c:v>6.1409467800000003E-4</c:v>
                </c:pt>
                <c:pt idx="7">
                  <c:v>2.8246518889999999E-2</c:v>
                </c:pt>
                <c:pt idx="8">
                  <c:v>0.31474400150000004</c:v>
                </c:pt>
                <c:pt idx="9">
                  <c:v>9.2194738599999992E-2</c:v>
                </c:pt>
                <c:pt idx="10">
                  <c:v>1.0564472230000001E-5</c:v>
                </c:pt>
                <c:pt idx="11">
                  <c:v>101.064121</c:v>
                </c:pt>
              </c:numCache>
            </c:numRef>
          </c:val>
          <c:extLst>
            <c:ext xmlns:c16="http://schemas.microsoft.com/office/drawing/2014/chart" uri="{C3380CC4-5D6E-409C-BE32-E72D297353CC}">
              <c16:uniqueId val="{00000007-E893-4A7C-9670-D1E1BD622993}"/>
            </c:ext>
          </c:extLst>
        </c:ser>
        <c:ser>
          <c:idx val="8"/>
          <c:order val="8"/>
          <c:tx>
            <c:strRef>
              <c:f>[1]Tabelle1!$N$122</c:f>
              <c:strCache>
                <c:ptCount val="1"/>
                <c:pt idx="0">
                  <c:v>Abfälle</c:v>
                </c:pt>
              </c:strCache>
            </c:strRef>
          </c:tx>
          <c:spPr>
            <a:solidFill>
              <a:schemeClr val="accent3">
                <a:lumMod val="60000"/>
              </a:schemeClr>
            </a:solidFill>
            <a:ln>
              <a:noFill/>
            </a:ln>
            <a:effectLst/>
          </c:spPr>
          <c:invertIfNegative val="0"/>
          <c:cat>
            <c:strRef>
              <c:f>[1]Tabelle1!$E$123:$E$134</c:f>
              <c:strCache>
                <c:ptCount val="12"/>
                <c:pt idx="0">
                  <c:v>GWP total</c:v>
                </c:pt>
                <c:pt idx="1">
                  <c:v>GWP fossil</c:v>
                </c:pt>
                <c:pt idx="2">
                  <c:v>GWP biogen</c:v>
                </c:pt>
                <c:pt idx="3">
                  <c:v>GWP luluc</c:v>
                </c:pt>
                <c:pt idx="4">
                  <c:v>ODP</c:v>
                </c:pt>
                <c:pt idx="5">
                  <c:v>AP</c:v>
                </c:pt>
                <c:pt idx="6">
                  <c:v>EP fw</c:v>
                </c:pt>
                <c:pt idx="7">
                  <c:v>EP mar</c:v>
                </c:pt>
                <c:pt idx="8">
                  <c:v>EP ter</c:v>
                </c:pt>
                <c:pt idx="9">
                  <c:v>POCP</c:v>
                </c:pt>
                <c:pt idx="10">
                  <c:v>ADPE</c:v>
                </c:pt>
                <c:pt idx="11">
                  <c:v>ADPF</c:v>
                </c:pt>
              </c:strCache>
            </c:strRef>
          </c:cat>
          <c:val>
            <c:numRef>
              <c:f>[1]Tabelle1!$N$123:$N$134</c:f>
              <c:numCache>
                <c:formatCode>General</c:formatCode>
                <c:ptCount val="12"/>
                <c:pt idx="0">
                  <c:v>0.14664360295599999</c:v>
                </c:pt>
                <c:pt idx="1">
                  <c:v>0.14659460999999999</c:v>
                </c:pt>
                <c:pt idx="2">
                  <c:v>0</c:v>
                </c:pt>
                <c:pt idx="3">
                  <c:v>4.8992956000000003E-5</c:v>
                </c:pt>
                <c:pt idx="4">
                  <c:v>3.0835655000000002E-9</c:v>
                </c:pt>
                <c:pt idx="5">
                  <c:v>5.2684884000000001E-4</c:v>
                </c:pt>
                <c:pt idx="6">
                  <c:v>7.3199633000000007E-5</c:v>
                </c:pt>
                <c:pt idx="7">
                  <c:v>2.1134693E-4</c:v>
                </c:pt>
                <c:pt idx="8">
                  <c:v>1.8010521000000001E-3</c:v>
                </c:pt>
                <c:pt idx="9">
                  <c:v>5.5290218000000001E-4</c:v>
                </c:pt>
                <c:pt idx="10">
                  <c:v>9.6416142000000004E-7</c:v>
                </c:pt>
                <c:pt idx="11">
                  <c:v>3.2345741000000001</c:v>
                </c:pt>
              </c:numCache>
            </c:numRef>
          </c:val>
          <c:extLst>
            <c:ext xmlns:c16="http://schemas.microsoft.com/office/drawing/2014/chart" uri="{C3380CC4-5D6E-409C-BE32-E72D297353CC}">
              <c16:uniqueId val="{00000008-E893-4A7C-9670-D1E1BD622993}"/>
            </c:ext>
          </c:extLst>
        </c:ser>
        <c:dLbls>
          <c:showLegendKey val="0"/>
          <c:showVal val="0"/>
          <c:showCatName val="0"/>
          <c:showSerName val="0"/>
          <c:showPercent val="0"/>
          <c:showBubbleSize val="0"/>
        </c:dLbls>
        <c:gapWidth val="150"/>
        <c:overlap val="100"/>
        <c:axId val="1583633088"/>
        <c:axId val="1583635488"/>
      </c:barChart>
      <c:catAx>
        <c:axId val="1583633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83635488"/>
        <c:crosses val="autoZero"/>
        <c:auto val="1"/>
        <c:lblAlgn val="ctr"/>
        <c:lblOffset val="100"/>
        <c:noMultiLvlLbl val="0"/>
      </c:catAx>
      <c:valAx>
        <c:axId val="1583635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83633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662940</xdr:colOff>
      <xdr:row>140</xdr:row>
      <xdr:rowOff>156210</xdr:rowOff>
    </xdr:from>
    <xdr:to>
      <xdr:col>5</xdr:col>
      <xdr:colOff>1943100</xdr:colOff>
      <xdr:row>166</xdr:row>
      <xdr:rowOff>0</xdr:rowOff>
    </xdr:to>
    <xdr:graphicFrame macro="">
      <xdr:nvGraphicFramePr>
        <xdr:cNvPr id="3" name="Diagramm 2">
          <a:extLst>
            <a:ext uri="{FF2B5EF4-FFF2-40B4-BE49-F238E27FC236}">
              <a16:creationId xmlns:a16="http://schemas.microsoft.com/office/drawing/2014/main" id="{6698CC72-33EC-DF06-161C-D2CFBC7EAB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213360</xdr:colOff>
      <xdr:row>120</xdr:row>
      <xdr:rowOff>19050</xdr:rowOff>
    </xdr:from>
    <xdr:to>
      <xdr:col>23</xdr:col>
      <xdr:colOff>220980</xdr:colOff>
      <xdr:row>145</xdr:row>
      <xdr:rowOff>22860</xdr:rowOff>
    </xdr:to>
    <xdr:graphicFrame macro="">
      <xdr:nvGraphicFramePr>
        <xdr:cNvPr id="2" name="Diagramm 1">
          <a:extLst>
            <a:ext uri="{FF2B5EF4-FFF2-40B4-BE49-F238E27FC236}">
              <a16:creationId xmlns:a16="http://schemas.microsoft.com/office/drawing/2014/main" id="{CA596F0B-634D-4F57-BFB6-BFCFA51C49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holzfritzkg.sharepoint.com/sites/ProjektHuterShne/Freigegebene%20Dokumente/02%20EPD%20Dokumentenablage/04_Projektbericht/BSH%20A1-A3_20250218.xlsx" TargetMode="External"/><Relationship Id="rId1" Type="http://schemas.openxmlformats.org/officeDocument/2006/relationships/externalLinkPath" Target="BSH%20A1-A3_20250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s>
    <sheetDataSet>
      <sheetData sheetId="0">
        <row r="122">
          <cell r="F122" t="str">
            <v>Holz</v>
          </cell>
          <cell r="G122" t="str">
            <v>Klebstoff</v>
          </cell>
          <cell r="H122" t="str">
            <v>Transport</v>
          </cell>
          <cell r="I122" t="str">
            <v>Hilfsmittel</v>
          </cell>
          <cell r="J122" t="str">
            <v>Verpackung</v>
          </cell>
          <cell r="K122" t="str">
            <v>Infrastruktur</v>
          </cell>
          <cell r="L122" t="str">
            <v>elektr. Energie</v>
          </cell>
          <cell r="M122" t="str">
            <v>therm. Energie</v>
          </cell>
          <cell r="N122" t="str">
            <v>Abfälle</v>
          </cell>
        </row>
        <row r="123">
          <cell r="E123" t="str">
            <v>GWP total</v>
          </cell>
          <cell r="F123">
            <v>-743.85236197999996</v>
          </cell>
          <cell r="G123">
            <v>28.901812399400001</v>
          </cell>
          <cell r="H123">
            <v>25.210689274587679</v>
          </cell>
          <cell r="I123">
            <v>7.243791091280001E-2</v>
          </cell>
          <cell r="J123">
            <v>3.4474732013819995</v>
          </cell>
          <cell r="K123">
            <v>5.6126975057999999</v>
          </cell>
          <cell r="L123">
            <v>0.6285474419999999</v>
          </cell>
          <cell r="M123">
            <v>6.9191581189899996</v>
          </cell>
          <cell r="N123">
            <v>0.14664360295599999</v>
          </cell>
        </row>
        <row r="124">
          <cell r="E124" t="str">
            <v>GWP fossil</v>
          </cell>
          <cell r="F124">
            <v>68.657049999999998</v>
          </cell>
          <cell r="G124">
            <v>28.892796000000001</v>
          </cell>
          <cell r="H124">
            <v>25.201742291992673</v>
          </cell>
          <cell r="I124">
            <v>6.905919751999999E-2</v>
          </cell>
          <cell r="J124">
            <v>3.4447476740000003</v>
          </cell>
          <cell r="K124">
            <v>5.6081237000000002</v>
          </cell>
          <cell r="L124">
            <v>0.62814095999999997</v>
          </cell>
          <cell r="M124">
            <v>6.8999607999999997</v>
          </cell>
          <cell r="N124">
            <v>0.14659460999999999</v>
          </cell>
        </row>
        <row r="125">
          <cell r="E125" t="str">
            <v>GWP biogen</v>
          </cell>
          <cell r="F125">
            <v>-813.49</v>
          </cell>
          <cell r="G125">
            <v>0</v>
          </cell>
          <cell r="H125">
            <v>0</v>
          </cell>
          <cell r="I125">
            <v>0</v>
          </cell>
          <cell r="J125">
            <v>0</v>
          </cell>
          <cell r="K125">
            <v>0</v>
          </cell>
          <cell r="L125">
            <v>0</v>
          </cell>
          <cell r="M125">
            <v>0</v>
          </cell>
          <cell r="N125">
            <v>0</v>
          </cell>
        </row>
        <row r="126">
          <cell r="E126" t="str">
            <v>GWP luluc</v>
          </cell>
          <cell r="F126">
            <v>0.98058802</v>
          </cell>
          <cell r="G126">
            <v>9.0163993999999997E-3</v>
          </cell>
          <cell r="H126">
            <v>8.9469825950076309E-3</v>
          </cell>
          <cell r="I126">
            <v>3.3787133928000002E-3</v>
          </cell>
          <cell r="J126">
            <v>2.7255273819999999E-3</v>
          </cell>
          <cell r="K126">
            <v>4.5738057999999996E-3</v>
          </cell>
          <cell r="L126">
            <v>4.06482E-4</v>
          </cell>
          <cell r="M126">
            <v>1.919731899E-2</v>
          </cell>
          <cell r="N126">
            <v>4.8992956000000003E-5</v>
          </cell>
        </row>
        <row r="127">
          <cell r="E127" t="str">
            <v>ODP</v>
          </cell>
          <cell r="F127">
            <v>1.2106654E-6</v>
          </cell>
          <cell r="G127">
            <v>3.9688940999999998E-7</v>
          </cell>
          <cell r="H127">
            <v>5.2514209177943121E-7</v>
          </cell>
          <cell r="I127">
            <v>3.9992850815999999E-9</v>
          </cell>
          <cell r="J127">
            <v>3.2008801036299999E-6</v>
          </cell>
          <cell r="K127">
            <v>4.2054075999999998E-8</v>
          </cell>
          <cell r="L127">
            <v>5.6123989000000007E-9</v>
          </cell>
          <cell r="M127">
            <v>1.9404019699999998E-7</v>
          </cell>
          <cell r="N127">
            <v>3.0835655000000002E-9</v>
          </cell>
        </row>
        <row r="128">
          <cell r="E128" t="str">
            <v>AP</v>
          </cell>
          <cell r="F128">
            <v>0.54946801999999995</v>
          </cell>
          <cell r="G128">
            <v>0.14155313999999999</v>
          </cell>
          <cell r="H128">
            <v>5.9504897732232068E-2</v>
          </cell>
          <cell r="I128">
            <v>3.9481584659999992E-4</v>
          </cell>
          <cell r="J128">
            <v>1.3559983004999998E-2</v>
          </cell>
          <cell r="K128">
            <v>4.2745228000000003E-2</v>
          </cell>
          <cell r="L128">
            <v>3.2739967200000001E-3</v>
          </cell>
          <cell r="M128">
            <v>6.1228007799999998E-2</v>
          </cell>
          <cell r="N128">
            <v>5.2684884000000001E-4</v>
          </cell>
        </row>
        <row r="129">
          <cell r="E129" t="str">
            <v>EP fw</v>
          </cell>
          <cell r="F129">
            <v>3.6515356999999998E-2</v>
          </cell>
          <cell r="G129">
            <v>7.2552231999999999E-3</v>
          </cell>
          <cell r="H129">
            <v>1.773640021946277E-3</v>
          </cell>
          <cell r="I129">
            <v>1.753045932E-5</v>
          </cell>
          <cell r="J129">
            <v>9.1457676300000005E-4</v>
          </cell>
          <cell r="K129">
            <v>1.5088174999999999E-3</v>
          </cell>
          <cell r="L129">
            <v>2.1630581299999997E-4</v>
          </cell>
          <cell r="M129">
            <v>6.1409467800000003E-4</v>
          </cell>
          <cell r="N129">
            <v>7.3199633000000007E-5</v>
          </cell>
        </row>
        <row r="130">
          <cell r="E130" t="str">
            <v>EP mar</v>
          </cell>
          <cell r="F130">
            <v>0.21778573000000001</v>
          </cell>
          <cell r="G130">
            <v>2.2831964999999999E-2</v>
          </cell>
          <cell r="H130">
            <v>1.5604402895955112E-2</v>
          </cell>
          <cell r="I130">
            <v>1.5510036309999999E-4</v>
          </cell>
          <cell r="J130">
            <v>2.6853757920000001E-3</v>
          </cell>
          <cell r="K130">
            <v>7.3372382000000003E-3</v>
          </cell>
          <cell r="L130">
            <v>7.7252771000000005E-4</v>
          </cell>
          <cell r="M130">
            <v>2.8246518889999999E-2</v>
          </cell>
          <cell r="N130">
            <v>2.1134693E-4</v>
          </cell>
        </row>
        <row r="131">
          <cell r="E131" t="str">
            <v>EP ter</v>
          </cell>
          <cell r="F131">
            <v>2.3294959</v>
          </cell>
          <cell r="G131">
            <v>0.30594498999999997</v>
          </cell>
          <cell r="H131">
            <v>0.16875923264094572</v>
          </cell>
          <cell r="I131">
            <v>9.2017861199999995E-4</v>
          </cell>
          <cell r="J131">
            <v>2.750439038E-2</v>
          </cell>
          <cell r="K131">
            <v>0.14716807000000001</v>
          </cell>
          <cell r="L131">
            <v>8.0154771999999992E-3</v>
          </cell>
          <cell r="M131">
            <v>0.31474400150000004</v>
          </cell>
          <cell r="N131">
            <v>1.8010521000000001E-3</v>
          </cell>
        </row>
        <row r="132">
          <cell r="E132" t="str">
            <v>POCP</v>
          </cell>
          <cell r="F132">
            <v>0.91501202999999998</v>
          </cell>
          <cell r="G132">
            <v>8.6201886000000005E-2</v>
          </cell>
          <cell r="H132">
            <v>0.10330511459314801</v>
          </cell>
          <cell r="I132">
            <v>1.1747976342000002E-3</v>
          </cell>
          <cell r="J132">
            <v>1.5985021175999998E-2</v>
          </cell>
          <cell r="K132">
            <v>2.3611991999999998E-2</v>
          </cell>
          <cell r="L132">
            <v>2.7720373999999999E-3</v>
          </cell>
          <cell r="M132">
            <v>9.2194738599999992E-2</v>
          </cell>
          <cell r="N132">
            <v>5.5290218000000001E-4</v>
          </cell>
        </row>
        <row r="133">
          <cell r="E133" t="str">
            <v>ADPE</v>
          </cell>
          <cell r="F133">
            <v>1.7918219999999999E-4</v>
          </cell>
          <cell r="G133">
            <v>2.3556455000000001E-4</v>
          </cell>
          <cell r="H133">
            <v>7.0296205706327019E-5</v>
          </cell>
          <cell r="I133">
            <v>6.5078854669999993E-7</v>
          </cell>
          <cell r="J133">
            <v>2.2714259040000001E-5</v>
          </cell>
          <cell r="K133">
            <v>7.5313061000000002E-5</v>
          </cell>
          <cell r="L133">
            <v>1.199826622E-5</v>
          </cell>
          <cell r="M133">
            <v>1.0564472230000001E-5</v>
          </cell>
          <cell r="N133">
            <v>9.6416142000000004E-7</v>
          </cell>
        </row>
        <row r="134">
          <cell r="E134" t="str">
            <v>ADPF</v>
          </cell>
          <cell r="F134">
            <v>1118.5715</v>
          </cell>
          <cell r="G134">
            <v>435.71253999999999</v>
          </cell>
          <cell r="H134">
            <v>378.29874490056602</v>
          </cell>
          <cell r="I134">
            <v>2.3863433579999995</v>
          </cell>
          <cell r="J134">
            <v>79.514972360000002</v>
          </cell>
          <cell r="K134">
            <v>57.112703000000003</v>
          </cell>
          <cell r="L134">
            <v>7.1578676000000003</v>
          </cell>
          <cell r="M134">
            <v>101.064121</v>
          </cell>
          <cell r="N134">
            <v>3.2345741000000001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ABD09-FB19-46B8-AB86-502A37204F5C}">
  <sheetPr>
    <tabColor rgb="FFFFFF00"/>
  </sheetPr>
  <dimension ref="A2:L140"/>
  <sheetViews>
    <sheetView tabSelected="1" topLeftCell="A73" zoomScaleNormal="100" workbookViewId="0">
      <selection activeCell="C125" sqref="C125"/>
    </sheetView>
  </sheetViews>
  <sheetFormatPr baseColWidth="10" defaultRowHeight="15" x14ac:dyDescent="0.25"/>
  <cols>
    <col min="1" max="1" width="37.7109375" customWidth="1"/>
    <col min="2" max="2" width="14" customWidth="1"/>
    <col min="3" max="3" width="33" bestFit="1" customWidth="1"/>
    <col min="4" max="5" width="29.85546875" bestFit="1" customWidth="1"/>
    <col min="6" max="8" width="29.7109375" bestFit="1" customWidth="1"/>
    <col min="9" max="9" width="35.140625" bestFit="1" customWidth="1"/>
    <col min="10" max="10" width="35" bestFit="1" customWidth="1"/>
  </cols>
  <sheetData>
    <row r="2" spans="1:2" x14ac:dyDescent="0.25">
      <c r="A2" t="s">
        <v>322</v>
      </c>
      <c r="B2" t="s">
        <v>323</v>
      </c>
    </row>
    <row r="3" spans="1:2" x14ac:dyDescent="0.25">
      <c r="A3" t="s">
        <v>324</v>
      </c>
      <c r="B3" t="s">
        <v>325</v>
      </c>
    </row>
    <row r="4" spans="1:2" x14ac:dyDescent="0.25">
      <c r="A4" t="s">
        <v>326</v>
      </c>
      <c r="B4" t="s">
        <v>327</v>
      </c>
    </row>
    <row r="5" spans="1:2" x14ac:dyDescent="0.25">
      <c r="A5" t="s">
        <v>328</v>
      </c>
      <c r="B5" t="s">
        <v>329</v>
      </c>
    </row>
    <row r="6" spans="1:2" x14ac:dyDescent="0.25">
      <c r="A6" t="s">
        <v>330</v>
      </c>
      <c r="B6" t="s">
        <v>331</v>
      </c>
    </row>
    <row r="7" spans="1:2" x14ac:dyDescent="0.25">
      <c r="A7" t="s">
        <v>332</v>
      </c>
      <c r="B7" t="s">
        <v>333</v>
      </c>
    </row>
    <row r="8" spans="1:2" x14ac:dyDescent="0.25">
      <c r="A8" t="s">
        <v>334</v>
      </c>
      <c r="B8" t="s">
        <v>335</v>
      </c>
    </row>
    <row r="9" spans="1:2" x14ac:dyDescent="0.25">
      <c r="A9" t="s">
        <v>336</v>
      </c>
      <c r="B9" t="s">
        <v>337</v>
      </c>
    </row>
    <row r="10" spans="1:2" x14ac:dyDescent="0.25">
      <c r="A10" t="s">
        <v>338</v>
      </c>
      <c r="B10" t="s">
        <v>339</v>
      </c>
    </row>
    <row r="11" spans="1:2" x14ac:dyDescent="0.25">
      <c r="A11" t="s">
        <v>340</v>
      </c>
      <c r="B11" t="s">
        <v>341</v>
      </c>
    </row>
    <row r="12" spans="1:2" x14ac:dyDescent="0.25">
      <c r="A12" t="s">
        <v>342</v>
      </c>
      <c r="B12" t="s">
        <v>452</v>
      </c>
    </row>
    <row r="13" spans="1:2" x14ac:dyDescent="0.25">
      <c r="A13" t="s">
        <v>344</v>
      </c>
      <c r="B13" t="s">
        <v>345</v>
      </c>
    </row>
    <row r="14" spans="1:2" x14ac:dyDescent="0.25">
      <c r="A14" t="s">
        <v>346</v>
      </c>
      <c r="B14" t="s">
        <v>347</v>
      </c>
    </row>
    <row r="15" spans="1:2" x14ac:dyDescent="0.25">
      <c r="A15" t="s">
        <v>348</v>
      </c>
      <c r="B15" t="s">
        <v>349</v>
      </c>
    </row>
    <row r="16" spans="1:2" x14ac:dyDescent="0.25">
      <c r="A16" t="s">
        <v>350</v>
      </c>
      <c r="B16" t="s">
        <v>349</v>
      </c>
    </row>
    <row r="17" spans="1:10" x14ac:dyDescent="0.25">
      <c r="A17" t="s">
        <v>351</v>
      </c>
      <c r="B17" t="s">
        <v>352</v>
      </c>
      <c r="H17" s="98"/>
    </row>
    <row r="18" spans="1:10" x14ac:dyDescent="0.25">
      <c r="A18" t="s">
        <v>353</v>
      </c>
      <c r="B18" t="s">
        <v>354</v>
      </c>
      <c r="C18" s="98"/>
      <c r="E18" s="98"/>
      <c r="F18" s="98"/>
      <c r="G18" s="98"/>
      <c r="H18" s="98"/>
    </row>
    <row r="20" spans="1:10" x14ac:dyDescent="0.25">
      <c r="A20" t="s">
        <v>352</v>
      </c>
      <c r="B20" t="s">
        <v>0</v>
      </c>
      <c r="C20" t="s">
        <v>355</v>
      </c>
      <c r="D20" t="s">
        <v>356</v>
      </c>
      <c r="E20" t="s">
        <v>357</v>
      </c>
      <c r="F20" t="s">
        <v>358</v>
      </c>
      <c r="G20" t="s">
        <v>359</v>
      </c>
      <c r="H20" s="98" t="s">
        <v>360</v>
      </c>
      <c r="I20" t="s">
        <v>361</v>
      </c>
      <c r="J20" t="s">
        <v>362</v>
      </c>
    </row>
    <row r="21" spans="1:10" x14ac:dyDescent="0.25">
      <c r="A21" t="s">
        <v>363</v>
      </c>
      <c r="B21" t="s">
        <v>364</v>
      </c>
      <c r="C21" s="43">
        <v>-829.98852999999997</v>
      </c>
      <c r="D21" s="43">
        <v>9.1397499999999994</v>
      </c>
      <c r="E21" s="43">
        <v>1.6622303</v>
      </c>
      <c r="F21" s="43">
        <v>0.36027819999999999</v>
      </c>
      <c r="G21" s="43">
        <v>14.298724</v>
      </c>
      <c r="H21" s="43">
        <v>740.06133</v>
      </c>
      <c r="I21" s="43">
        <v>-3.8889808000000001</v>
      </c>
      <c r="J21" s="43">
        <v>-129.63269</v>
      </c>
    </row>
    <row r="22" spans="1:10" x14ac:dyDescent="0.25">
      <c r="A22" t="s">
        <v>365</v>
      </c>
      <c r="B22" t="s">
        <v>364</v>
      </c>
      <c r="C22" s="43">
        <v>141.00013999999999</v>
      </c>
      <c r="D22" s="43">
        <v>9.1313046999999994</v>
      </c>
      <c r="E22" s="43">
        <v>8.7868838</v>
      </c>
      <c r="F22" s="43">
        <v>0.36020796999999999</v>
      </c>
      <c r="G22" s="43">
        <v>14.284331999999999</v>
      </c>
      <c r="H22" s="43">
        <v>6.6039487000000001</v>
      </c>
      <c r="I22" s="43">
        <v>-3.7727580999999999</v>
      </c>
      <c r="J22" s="43">
        <v>-125.7586</v>
      </c>
    </row>
    <row r="23" spans="1:10" x14ac:dyDescent="0.25">
      <c r="A23" t="s">
        <v>366</v>
      </c>
      <c r="B23" t="s">
        <v>364</v>
      </c>
      <c r="C23" s="43">
        <v>-972.01966000000004</v>
      </c>
      <c r="D23" s="43">
        <v>5.2807899E-3</v>
      </c>
      <c r="E23" s="43">
        <v>-7.1560305</v>
      </c>
      <c r="F23" s="126">
        <v>3.8921738000000001E-5</v>
      </c>
      <c r="G23" s="43">
        <v>9.6416703999999999E-3</v>
      </c>
      <c r="H23" s="43">
        <v>733.45631000000003</v>
      </c>
      <c r="I23" s="43">
        <v>-0.11375805</v>
      </c>
      <c r="J23" s="43">
        <v>-3.7919350999999999</v>
      </c>
    </row>
    <row r="24" spans="1:10" x14ac:dyDescent="0.25">
      <c r="A24" t="s">
        <v>367</v>
      </c>
      <c r="B24" t="s">
        <v>364</v>
      </c>
      <c r="C24" s="43">
        <v>1.0309946999999999</v>
      </c>
      <c r="D24" s="43">
        <v>3.1645072000000001E-3</v>
      </c>
      <c r="E24" s="43">
        <v>3.1377032999999999E-2</v>
      </c>
      <c r="F24" s="126">
        <v>3.1307626999999999E-5</v>
      </c>
      <c r="G24" s="126">
        <v>4.7507097000000003E-3</v>
      </c>
      <c r="H24" s="126">
        <v>1.0665906000000001E-3</v>
      </c>
      <c r="I24" s="43">
        <v>-2.4646116E-3</v>
      </c>
      <c r="J24" s="43">
        <v>-8.215372E-2</v>
      </c>
    </row>
    <row r="25" spans="1:10" x14ac:dyDescent="0.25">
      <c r="A25" t="s">
        <v>368</v>
      </c>
      <c r="B25" t="s">
        <v>369</v>
      </c>
      <c r="C25" s="126">
        <v>5.6327033999999999E-6</v>
      </c>
      <c r="D25" s="126">
        <v>1.8697669999999999E-7</v>
      </c>
      <c r="E25" s="126">
        <v>2.1126298999999999E-7</v>
      </c>
      <c r="F25" s="126">
        <v>5.5121632999999999E-9</v>
      </c>
      <c r="G25" s="126">
        <v>2.8401419000000002E-7</v>
      </c>
      <c r="H25" s="126">
        <v>9.2044232999999998E-8</v>
      </c>
      <c r="I25" s="126">
        <v>-1.6120529000000001E-7</v>
      </c>
      <c r="J25" s="126">
        <v>-5.3735097000000003E-6</v>
      </c>
    </row>
    <row r="26" spans="1:10" x14ac:dyDescent="0.25">
      <c r="A26" t="s">
        <v>370</v>
      </c>
      <c r="B26" t="s">
        <v>371</v>
      </c>
      <c r="C26" s="43">
        <v>0.88905670999999997</v>
      </c>
      <c r="D26" s="43">
        <v>2.0600418999999998E-2</v>
      </c>
      <c r="E26" s="43">
        <v>4.4039433000000003E-2</v>
      </c>
      <c r="F26" s="43">
        <v>3.2503713999999999E-3</v>
      </c>
      <c r="G26" s="43">
        <v>2.9749679000000001E-2</v>
      </c>
      <c r="H26" s="43">
        <v>7.7109868999999998E-2</v>
      </c>
      <c r="I26" s="43">
        <v>-6.1947456999999996E-3</v>
      </c>
      <c r="J26" s="43">
        <v>-0.20649152000000001</v>
      </c>
    </row>
    <row r="27" spans="1:10" x14ac:dyDescent="0.25">
      <c r="A27" t="s">
        <v>372</v>
      </c>
      <c r="B27" t="s">
        <v>373</v>
      </c>
      <c r="C27" s="126">
        <v>5.1103927E-2</v>
      </c>
      <c r="D27" s="43">
        <v>6.3351434999999996E-4</v>
      </c>
      <c r="E27" s="126">
        <v>1.7072172000000001E-3</v>
      </c>
      <c r="F27" s="126">
        <v>1.0492383999999999E-5</v>
      </c>
      <c r="G27" s="126">
        <v>9.6742769000000004E-4</v>
      </c>
      <c r="H27" s="126">
        <v>2.3903503E-3</v>
      </c>
      <c r="I27" s="43">
        <v>-1.7609044999999999E-3</v>
      </c>
      <c r="J27" s="43">
        <v>-5.8696816999999998E-2</v>
      </c>
    </row>
    <row r="28" spans="1:10" x14ac:dyDescent="0.25">
      <c r="A28" t="s">
        <v>374</v>
      </c>
      <c r="B28" t="s">
        <v>375</v>
      </c>
      <c r="C28" s="43">
        <v>0.29708783999999999</v>
      </c>
      <c r="D28" s="43">
        <v>5.2436384999999999E-3</v>
      </c>
      <c r="E28" s="43">
        <v>1.6764900999999999E-2</v>
      </c>
      <c r="F28" s="43">
        <v>1.5076205000000001E-3</v>
      </c>
      <c r="G28" s="43">
        <v>7.1451127999999997E-3</v>
      </c>
      <c r="H28" s="43">
        <v>4.2004643000000001E-2</v>
      </c>
      <c r="I28" s="43">
        <v>-1.8212967E-3</v>
      </c>
      <c r="J28" s="43">
        <v>-6.0709891000000002E-2</v>
      </c>
    </row>
    <row r="29" spans="1:10" x14ac:dyDescent="0.25">
      <c r="A29" t="s">
        <v>376</v>
      </c>
      <c r="B29" t="s">
        <v>377</v>
      </c>
      <c r="C29" s="43">
        <v>3.3203667000000001</v>
      </c>
      <c r="D29" s="43">
        <v>5.6664758000000003E-2</v>
      </c>
      <c r="E29" s="43">
        <v>0.18370831000000001</v>
      </c>
      <c r="F29" s="43">
        <v>1.6505928999999999E-2</v>
      </c>
      <c r="G29" s="43">
        <v>7.7089925000000004E-2</v>
      </c>
      <c r="H29" s="43">
        <v>0.40235232999999998</v>
      </c>
      <c r="I29" s="43">
        <v>-1.6494043E-2</v>
      </c>
      <c r="J29" s="43">
        <v>-0.54980143999999997</v>
      </c>
    </row>
    <row r="30" spans="1:10" x14ac:dyDescent="0.25">
      <c r="A30" t="s">
        <v>378</v>
      </c>
      <c r="B30" t="s">
        <v>379</v>
      </c>
      <c r="C30" s="43">
        <v>1.2457053</v>
      </c>
      <c r="D30" s="43">
        <v>3.52296E-2</v>
      </c>
      <c r="E30" s="43">
        <v>6.3395635000000006E-2</v>
      </c>
      <c r="F30" s="43">
        <v>4.9223951E-3</v>
      </c>
      <c r="G30" s="43">
        <v>4.9440103999999999E-2</v>
      </c>
      <c r="H30" s="43">
        <v>0.10055645000000001</v>
      </c>
      <c r="I30" s="43">
        <v>-8.0710291999999996E-3</v>
      </c>
      <c r="J30" s="43">
        <v>-0.26903431</v>
      </c>
    </row>
    <row r="31" spans="1:10" x14ac:dyDescent="0.25">
      <c r="A31" t="s">
        <v>380</v>
      </c>
      <c r="B31" t="s">
        <v>67</v>
      </c>
      <c r="C31" s="43">
        <v>7.9552582000000003E-4</v>
      </c>
      <c r="D31" s="126">
        <v>2.7057620000000001E-5</v>
      </c>
      <c r="E31" s="126">
        <v>2.7520163999999999E-5</v>
      </c>
      <c r="F31" s="126">
        <v>1.2545821E-7</v>
      </c>
      <c r="G31" s="126">
        <v>4.6407798999999997E-5</v>
      </c>
      <c r="H31" s="126">
        <v>1.0491608E-5</v>
      </c>
      <c r="I31" s="126">
        <v>-5.7171414000000001E-6</v>
      </c>
      <c r="J31" s="43">
        <v>-1.9057138E-4</v>
      </c>
    </row>
    <row r="32" spans="1:10" x14ac:dyDescent="0.25">
      <c r="A32" t="s">
        <v>381</v>
      </c>
      <c r="B32" t="s">
        <v>9</v>
      </c>
      <c r="C32" s="43">
        <v>2203.6653999999999</v>
      </c>
      <c r="D32" s="43">
        <v>133.81019000000001</v>
      </c>
      <c r="E32" s="43">
        <v>98.866747000000004</v>
      </c>
      <c r="F32" s="43">
        <v>4.7113570999999999</v>
      </c>
      <c r="G32" s="43">
        <v>200.93409</v>
      </c>
      <c r="H32" s="43">
        <v>53.694929000000002</v>
      </c>
      <c r="I32" s="43">
        <v>-60.372585000000001</v>
      </c>
      <c r="J32" s="43">
        <v>-2012.4195</v>
      </c>
    </row>
    <row r="33" spans="1:10" x14ac:dyDescent="0.25">
      <c r="A33" t="s">
        <v>382</v>
      </c>
      <c r="B33" t="s">
        <v>383</v>
      </c>
      <c r="C33" s="43">
        <v>78.460856000000007</v>
      </c>
      <c r="D33" s="43">
        <v>0.79583943000000001</v>
      </c>
      <c r="E33" s="43">
        <v>2.6257896000000001</v>
      </c>
      <c r="F33" s="43">
        <v>1.3827674E-2</v>
      </c>
      <c r="G33" s="43">
        <v>1.1333032999999999</v>
      </c>
      <c r="H33" s="43">
        <v>4.3951640000000003</v>
      </c>
      <c r="I33" s="43">
        <v>-1.3560243000000001</v>
      </c>
      <c r="J33" s="43">
        <v>-45.200811000000002</v>
      </c>
    </row>
    <row r="34" spans="1:10" x14ac:dyDescent="0.25">
      <c r="A34" t="s">
        <v>384</v>
      </c>
      <c r="B34" t="s">
        <v>385</v>
      </c>
      <c r="C34" s="126">
        <v>4.5472056999999997E-5</v>
      </c>
      <c r="D34" s="126">
        <v>8.0716391000000003E-7</v>
      </c>
      <c r="E34" s="126">
        <v>1.8233488999999999E-6</v>
      </c>
      <c r="F34" s="126">
        <v>9.2347012999999994E-8</v>
      </c>
      <c r="G34" s="126">
        <v>1.0518091E-6</v>
      </c>
      <c r="H34" s="126">
        <v>8.4084313000000003E-7</v>
      </c>
      <c r="I34" s="126">
        <v>-3.1794608000000002E-8</v>
      </c>
      <c r="J34" s="126">
        <v>-1.0598202999999999E-6</v>
      </c>
    </row>
    <row r="35" spans="1:10" x14ac:dyDescent="0.25">
      <c r="A35" t="s">
        <v>386</v>
      </c>
      <c r="B35" t="s">
        <v>387</v>
      </c>
      <c r="C35" s="126">
        <v>16.142181000000001</v>
      </c>
      <c r="D35" s="43">
        <v>0.16657422</v>
      </c>
      <c r="E35" s="126">
        <v>0.51187408000000001</v>
      </c>
      <c r="F35" s="126">
        <v>2.1082945999999999E-3</v>
      </c>
      <c r="G35" s="126">
        <v>0.26066657999999998</v>
      </c>
      <c r="H35" s="126">
        <v>0.10321577</v>
      </c>
      <c r="I35" s="43">
        <v>-0.44899562999999998</v>
      </c>
      <c r="J35" s="43">
        <v>-14.966521</v>
      </c>
    </row>
    <row r="36" spans="1:10" x14ac:dyDescent="0.25">
      <c r="A36" t="s">
        <v>388</v>
      </c>
      <c r="B36" t="s">
        <v>150</v>
      </c>
      <c r="C36" s="126">
        <v>716.06763999999998</v>
      </c>
      <c r="D36" s="43">
        <v>26.4773</v>
      </c>
      <c r="E36" s="126">
        <v>29.115234999999998</v>
      </c>
      <c r="F36" s="126">
        <v>0.51935677000000002</v>
      </c>
      <c r="G36" s="126">
        <v>43.906917999999997</v>
      </c>
      <c r="H36" s="126">
        <v>84.093444000000005</v>
      </c>
      <c r="I36" s="43">
        <v>-3.6462243000000001</v>
      </c>
      <c r="J36" s="43">
        <v>-121.54080999999999</v>
      </c>
    </row>
    <row r="37" spans="1:10" x14ac:dyDescent="0.25">
      <c r="A37" t="s">
        <v>389</v>
      </c>
      <c r="B37" t="s">
        <v>150</v>
      </c>
      <c r="C37" s="126">
        <v>349.33035000000001</v>
      </c>
      <c r="D37" s="43">
        <v>6.9535432999999998</v>
      </c>
      <c r="E37" s="126">
        <v>11.898228</v>
      </c>
      <c r="F37" s="126">
        <v>0.14823554999999999</v>
      </c>
      <c r="G37" s="126">
        <v>10.816997000000001</v>
      </c>
      <c r="H37" s="126">
        <v>3.2646839000000001</v>
      </c>
      <c r="I37" s="43">
        <v>-4.1155951000000002</v>
      </c>
      <c r="J37" s="43">
        <v>-137.1865</v>
      </c>
    </row>
    <row r="38" spans="1:10" x14ac:dyDescent="0.25">
      <c r="A38" t="s">
        <v>390</v>
      </c>
      <c r="B38" t="s">
        <v>150</v>
      </c>
      <c r="C38" s="126">
        <v>604.6549</v>
      </c>
      <c r="D38" s="43">
        <v>18.390083000000001</v>
      </c>
      <c r="E38" s="126">
        <v>23.488755000000001</v>
      </c>
      <c r="F38" s="126">
        <v>0.3258549</v>
      </c>
      <c r="G38" s="126">
        <v>30.051469000000001</v>
      </c>
      <c r="H38" s="126">
        <v>60.550732000000004</v>
      </c>
      <c r="I38" s="43">
        <v>-4.8679673000000001</v>
      </c>
      <c r="J38" s="43">
        <v>-162.26558</v>
      </c>
    </row>
    <row r="39" spans="1:10" x14ac:dyDescent="0.25">
      <c r="A39" t="s">
        <v>391</v>
      </c>
      <c r="B39" t="s">
        <v>150</v>
      </c>
      <c r="C39" s="126">
        <v>426.89433000000002</v>
      </c>
      <c r="D39" s="43">
        <v>14.405196</v>
      </c>
      <c r="E39" s="126">
        <v>16.345552000000001</v>
      </c>
      <c r="F39" s="126">
        <v>0.31749303000000001</v>
      </c>
      <c r="G39" s="126">
        <v>23.748411000000001</v>
      </c>
      <c r="H39" s="126">
        <v>26.476165000000002</v>
      </c>
      <c r="I39" s="43">
        <v>-2.0769369000000002</v>
      </c>
      <c r="J39" s="43">
        <v>-69.231232000000006</v>
      </c>
    </row>
    <row r="40" spans="1:10" x14ac:dyDescent="0.25">
      <c r="A40" t="s">
        <v>392</v>
      </c>
      <c r="B40" t="s">
        <v>150</v>
      </c>
      <c r="C40" s="43">
        <v>33.848767000000002</v>
      </c>
      <c r="D40" s="43">
        <v>0.63556449999999998</v>
      </c>
      <c r="E40" s="43">
        <v>1.1791558</v>
      </c>
      <c r="F40" s="43">
        <v>2.4244399E-2</v>
      </c>
      <c r="G40" s="43">
        <v>0.92403535999999997</v>
      </c>
      <c r="H40" s="43">
        <v>0.33123154999999999</v>
      </c>
      <c r="I40" s="43">
        <v>-0.81691511000000006</v>
      </c>
      <c r="J40" s="43">
        <v>-27.230504</v>
      </c>
    </row>
    <row r="41" spans="1:10" x14ac:dyDescent="0.25">
      <c r="A41" t="s">
        <v>393</v>
      </c>
      <c r="B41" t="s">
        <v>152</v>
      </c>
      <c r="C41" s="126">
        <v>1.6022754E-6</v>
      </c>
      <c r="D41" s="126">
        <v>6.0879866000000003E-8</v>
      </c>
      <c r="E41" s="126">
        <v>6.3834666999999999E-8</v>
      </c>
      <c r="F41" s="126">
        <v>1.4079706E-9</v>
      </c>
      <c r="G41" s="126">
        <v>1.0144227E-7</v>
      </c>
      <c r="H41" s="126">
        <v>1.2660532999999999E-7</v>
      </c>
      <c r="I41" s="126">
        <v>-8.4467435000000004E-9</v>
      </c>
      <c r="J41" s="126">
        <v>-2.8155812E-7</v>
      </c>
    </row>
    <row r="42" spans="1:10" x14ac:dyDescent="0.25">
      <c r="A42" t="s">
        <v>394</v>
      </c>
      <c r="B42" t="s">
        <v>152</v>
      </c>
      <c r="C42" s="126">
        <v>1.9111368E-8</v>
      </c>
      <c r="D42" s="126">
        <v>6.7335120999999997E-10</v>
      </c>
      <c r="E42" s="126">
        <v>9.7550750999999995E-10</v>
      </c>
      <c r="F42" s="126">
        <v>1.1548996E-11</v>
      </c>
      <c r="G42" s="126">
        <v>1.0577075000000001E-9</v>
      </c>
      <c r="H42" s="126">
        <v>8.7012523000000006E-9</v>
      </c>
      <c r="I42" s="126">
        <v>-2.196322E-10</v>
      </c>
      <c r="J42" s="126">
        <v>-7.3210734000000001E-9</v>
      </c>
    </row>
    <row r="43" spans="1:10" x14ac:dyDescent="0.25">
      <c r="A43" t="s">
        <v>395</v>
      </c>
      <c r="B43" t="s">
        <v>152</v>
      </c>
      <c r="C43" s="126">
        <v>1.583164E-6</v>
      </c>
      <c r="D43" s="126">
        <v>6.0206515000000005E-8</v>
      </c>
      <c r="E43" s="126">
        <v>6.2859160000000005E-8</v>
      </c>
      <c r="F43" s="126">
        <v>1.3964215999999999E-9</v>
      </c>
      <c r="G43" s="126">
        <v>1.0038456E-7</v>
      </c>
      <c r="H43" s="126">
        <v>1.1790407E-7</v>
      </c>
      <c r="I43" s="126">
        <v>-8.2271113000000006E-9</v>
      </c>
      <c r="J43" s="126">
        <v>-2.7423704000000001E-7</v>
      </c>
    </row>
    <row r="44" spans="1:10" x14ac:dyDescent="0.25">
      <c r="A44" t="s">
        <v>396</v>
      </c>
      <c r="B44" t="s">
        <v>152</v>
      </c>
      <c r="C44" s="126">
        <v>1.9513466999999998E-6</v>
      </c>
      <c r="D44" s="126">
        <v>8.7644235999999996E-8</v>
      </c>
      <c r="E44" s="126">
        <v>9.5152568E-8</v>
      </c>
      <c r="F44" s="126">
        <v>6.3912046000000004E-10</v>
      </c>
      <c r="G44" s="126">
        <v>1.3005432999999999E-7</v>
      </c>
      <c r="H44" s="126">
        <v>8.0658299999999999E-7</v>
      </c>
      <c r="I44" s="126">
        <v>-1.5742516999999999E-8</v>
      </c>
      <c r="J44" s="126">
        <v>-5.2475055000000002E-7</v>
      </c>
    </row>
    <row r="45" spans="1:10" x14ac:dyDescent="0.25">
      <c r="A45" t="s">
        <v>397</v>
      </c>
      <c r="B45" t="s">
        <v>152</v>
      </c>
      <c r="C45" s="126">
        <v>1.8436621999999999E-6</v>
      </c>
      <c r="D45" s="126">
        <v>8.2370034999999997E-8</v>
      </c>
      <c r="E45" s="126">
        <v>9.0979728000000004E-8</v>
      </c>
      <c r="F45" s="126">
        <v>5.4112551000000003E-10</v>
      </c>
      <c r="G45" s="126">
        <v>1.2196503E-7</v>
      </c>
      <c r="H45" s="126">
        <v>8.0469714E-7</v>
      </c>
      <c r="I45" s="126">
        <v>-1.473982E-8</v>
      </c>
      <c r="J45" s="126">
        <v>-4.9132734999999996E-7</v>
      </c>
    </row>
    <row r="46" spans="1:10" x14ac:dyDescent="0.25">
      <c r="A46" t="s">
        <v>398</v>
      </c>
      <c r="B46" t="s">
        <v>152</v>
      </c>
      <c r="C46" s="126">
        <v>1.0768451999999999E-7</v>
      </c>
      <c r="D46" s="126">
        <v>5.2742010000000002E-9</v>
      </c>
      <c r="E46" s="126">
        <v>4.1728398999999998E-9</v>
      </c>
      <c r="F46" s="126">
        <v>9.7994950000000003E-11</v>
      </c>
      <c r="G46" s="126">
        <v>8.0892970999999993E-9</v>
      </c>
      <c r="H46" s="126">
        <v>1.8858608000000002E-9</v>
      </c>
      <c r="I46" s="126">
        <v>-1.0026961000000001E-9</v>
      </c>
      <c r="J46" s="126">
        <v>-3.3423204E-8</v>
      </c>
    </row>
    <row r="47" spans="1:10" x14ac:dyDescent="0.25">
      <c r="A47" t="s">
        <v>399</v>
      </c>
      <c r="B47" t="s">
        <v>400</v>
      </c>
      <c r="C47" s="43">
        <v>104163.17</v>
      </c>
      <c r="D47" s="43">
        <v>114.98446</v>
      </c>
      <c r="E47" s="43">
        <v>3134.0021999999999</v>
      </c>
      <c r="F47" s="43">
        <v>0.33004288999999998</v>
      </c>
      <c r="G47" s="43">
        <v>121.34734</v>
      </c>
      <c r="H47" s="43">
        <v>13.84188</v>
      </c>
      <c r="I47" s="43">
        <v>-9.1151163000000004</v>
      </c>
      <c r="J47" s="43">
        <v>-303.83721000000003</v>
      </c>
    </row>
    <row r="48" spans="1:10" x14ac:dyDescent="0.25">
      <c r="A48" t="s">
        <v>401</v>
      </c>
      <c r="C48" s="43">
        <v>0</v>
      </c>
      <c r="D48" s="43">
        <v>0</v>
      </c>
      <c r="E48" s="43">
        <v>0</v>
      </c>
      <c r="F48" s="43">
        <v>0</v>
      </c>
      <c r="G48" s="43">
        <v>0</v>
      </c>
      <c r="H48" s="43">
        <v>0</v>
      </c>
      <c r="I48" s="43">
        <v>0</v>
      </c>
      <c r="J48" s="43">
        <v>0</v>
      </c>
    </row>
    <row r="49" spans="1:10" x14ac:dyDescent="0.25">
      <c r="A49" t="s">
        <v>26</v>
      </c>
      <c r="B49" t="s">
        <v>402</v>
      </c>
      <c r="C49" s="43">
        <v>11280.046</v>
      </c>
      <c r="D49" s="43">
        <v>2.1860624999999998</v>
      </c>
      <c r="E49" s="43">
        <v>338.78582</v>
      </c>
      <c r="F49" s="43">
        <v>2.8820838000000001E-2</v>
      </c>
      <c r="G49" s="126">
        <v>3.4482678</v>
      </c>
      <c r="H49" s="126">
        <v>1.8533841</v>
      </c>
      <c r="I49" s="43">
        <v>-23.374022</v>
      </c>
      <c r="J49" s="43">
        <v>-779.13406999999995</v>
      </c>
    </row>
    <row r="50" spans="1:10" x14ac:dyDescent="0.25">
      <c r="A50" t="s">
        <v>28</v>
      </c>
      <c r="B50" t="s">
        <v>402</v>
      </c>
      <c r="C50" s="43">
        <v>8497.8107</v>
      </c>
      <c r="D50" s="43">
        <v>0</v>
      </c>
      <c r="E50" s="43">
        <v>254.93432000000001</v>
      </c>
      <c r="F50" s="43">
        <v>0</v>
      </c>
      <c r="G50" s="43">
        <v>0</v>
      </c>
      <c r="H50" s="43">
        <v>0</v>
      </c>
      <c r="I50" s="43">
        <v>0</v>
      </c>
      <c r="J50" s="43">
        <v>0</v>
      </c>
    </row>
    <row r="51" spans="1:10" x14ac:dyDescent="0.25">
      <c r="A51" t="s">
        <v>29</v>
      </c>
      <c r="B51" t="s">
        <v>402</v>
      </c>
      <c r="C51" s="43">
        <v>19777.857</v>
      </c>
      <c r="D51" s="43">
        <v>2.1860624999999998</v>
      </c>
      <c r="E51" s="43">
        <v>593.72014999999999</v>
      </c>
      <c r="F51" s="43">
        <v>2.8820838000000001E-2</v>
      </c>
      <c r="G51" s="43">
        <v>3.4482678</v>
      </c>
      <c r="H51" s="43">
        <v>1.8533841</v>
      </c>
      <c r="I51" s="43">
        <v>-23.374022</v>
      </c>
      <c r="J51" s="43">
        <v>-779.13406999999995</v>
      </c>
    </row>
    <row r="52" spans="1:10" x14ac:dyDescent="0.25">
      <c r="A52" t="s">
        <v>30</v>
      </c>
      <c r="B52" t="s">
        <v>402</v>
      </c>
      <c r="C52" s="43">
        <v>2044.9981</v>
      </c>
      <c r="D52" s="43">
        <v>133.81710000000001</v>
      </c>
      <c r="E52" s="43">
        <v>94.107529</v>
      </c>
      <c r="F52" s="43">
        <v>4.7113985999999999</v>
      </c>
      <c r="G52" s="43">
        <v>200.94345999999999</v>
      </c>
      <c r="H52" s="43">
        <v>53.697032999999998</v>
      </c>
      <c r="I52" s="43">
        <v>-60.373137999999997</v>
      </c>
      <c r="J52" s="43">
        <v>-2012.4378999999999</v>
      </c>
    </row>
    <row r="53" spans="1:10" x14ac:dyDescent="0.25">
      <c r="A53" t="s">
        <v>31</v>
      </c>
      <c r="B53" t="s">
        <v>402</v>
      </c>
      <c r="C53" s="43">
        <v>159.77205000000001</v>
      </c>
      <c r="D53" s="43">
        <v>0</v>
      </c>
      <c r="E53" s="43">
        <v>4.7931616000000004</v>
      </c>
      <c r="F53" s="43">
        <v>0</v>
      </c>
      <c r="G53" s="43">
        <v>0</v>
      </c>
      <c r="H53" s="43">
        <v>0</v>
      </c>
      <c r="I53" s="43">
        <v>0</v>
      </c>
      <c r="J53" s="43">
        <v>0</v>
      </c>
    </row>
    <row r="54" spans="1:10" x14ac:dyDescent="0.25">
      <c r="A54" t="s">
        <v>32</v>
      </c>
      <c r="B54" t="s">
        <v>402</v>
      </c>
      <c r="C54" s="43">
        <v>2204.7701999999999</v>
      </c>
      <c r="D54" s="43">
        <v>133.81710000000001</v>
      </c>
      <c r="E54" s="43">
        <v>98.900689999999997</v>
      </c>
      <c r="F54" s="126">
        <v>4.7113985999999999</v>
      </c>
      <c r="G54" s="126">
        <v>200.94345999999999</v>
      </c>
      <c r="H54" s="126">
        <v>53.697032999999998</v>
      </c>
      <c r="I54" s="43">
        <v>-60.373137999999997</v>
      </c>
      <c r="J54" s="43">
        <v>-2012.4378999999999</v>
      </c>
    </row>
    <row r="55" spans="1:10" x14ac:dyDescent="0.25">
      <c r="A55" t="s">
        <v>403</v>
      </c>
      <c r="B55" t="s">
        <v>8</v>
      </c>
      <c r="C55" s="43">
        <v>1.5097997999999999</v>
      </c>
      <c r="D55" s="43">
        <v>5.9374479000000001E-2</v>
      </c>
      <c r="E55" s="43">
        <v>6.3835062999999997E-2</v>
      </c>
      <c r="F55" s="43">
        <v>1.9562348000000001E-3</v>
      </c>
      <c r="G55" s="43">
        <v>9.3228956000000002E-2</v>
      </c>
      <c r="H55" s="43">
        <v>0.16015215999999999</v>
      </c>
      <c r="I55" s="43">
        <v>-1.105689E-2</v>
      </c>
      <c r="J55" s="43">
        <v>-0.36856301000000002</v>
      </c>
    </row>
    <row r="56" spans="1:10" x14ac:dyDescent="0.25">
      <c r="A56" t="s">
        <v>404</v>
      </c>
      <c r="B56" t="s">
        <v>402</v>
      </c>
      <c r="C56" s="43">
        <v>0.11183525</v>
      </c>
      <c r="D56" s="43">
        <v>7.4959728000000003E-4</v>
      </c>
      <c r="E56" s="43">
        <v>3.4568190999999999E-3</v>
      </c>
      <c r="F56" s="126">
        <v>5.1137087999999996E-6</v>
      </c>
      <c r="G56" s="43">
        <v>1.1788269000000001E-3</v>
      </c>
      <c r="H56" s="126">
        <v>2.9828477999999998E-4</v>
      </c>
      <c r="I56" s="126">
        <v>-2.7946489000000001E-5</v>
      </c>
      <c r="J56" s="43">
        <v>-9.3154961999999996E-4</v>
      </c>
    </row>
    <row r="57" spans="1:10" x14ac:dyDescent="0.25">
      <c r="A57" t="s">
        <v>405</v>
      </c>
      <c r="B57" t="s">
        <v>402</v>
      </c>
      <c r="C57" s="98">
        <v>0</v>
      </c>
      <c r="D57">
        <v>0</v>
      </c>
      <c r="E57" s="98">
        <v>0</v>
      </c>
      <c r="F57" s="98">
        <v>0</v>
      </c>
      <c r="G57" s="98">
        <v>0</v>
      </c>
      <c r="H57" s="98">
        <v>0</v>
      </c>
      <c r="I57">
        <v>0</v>
      </c>
      <c r="J57">
        <v>0</v>
      </c>
    </row>
    <row r="58" spans="1:10" x14ac:dyDescent="0.25">
      <c r="A58" t="s">
        <v>406</v>
      </c>
      <c r="B58" t="s">
        <v>37</v>
      </c>
      <c r="C58">
        <v>2.0826031</v>
      </c>
      <c r="D58">
        <v>1.9535607999999999E-2</v>
      </c>
      <c r="E58">
        <v>6.8996536999999997E-2</v>
      </c>
      <c r="F58">
        <v>3.3725501999999998E-4</v>
      </c>
      <c r="G58">
        <v>2.7914372E-2</v>
      </c>
      <c r="H58">
        <v>0.10334358</v>
      </c>
      <c r="I58">
        <v>-4.9324624999999997E-2</v>
      </c>
      <c r="J58">
        <v>-1.6441542</v>
      </c>
    </row>
    <row r="59" spans="1:10" x14ac:dyDescent="0.25">
      <c r="A59" t="s">
        <v>407</v>
      </c>
      <c r="B59" t="s">
        <v>8</v>
      </c>
      <c r="C59">
        <v>7.4948815</v>
      </c>
      <c r="D59">
        <v>0.19474209000000001</v>
      </c>
      <c r="E59">
        <v>0.34703888999999999</v>
      </c>
      <c r="F59">
        <v>5.2632269999999997E-3</v>
      </c>
      <c r="G59">
        <v>0.29311341000000002</v>
      </c>
      <c r="H59">
        <v>2.3812245000000001</v>
      </c>
      <c r="I59">
        <v>-7.8300946999999996E-2</v>
      </c>
      <c r="J59">
        <v>-2.6100316000000001</v>
      </c>
    </row>
    <row r="60" spans="1:10" x14ac:dyDescent="0.25">
      <c r="A60" t="s">
        <v>408</v>
      </c>
      <c r="B60" t="s">
        <v>8</v>
      </c>
      <c r="C60">
        <v>489.58546000000001</v>
      </c>
      <c r="D60">
        <v>3.9794277</v>
      </c>
      <c r="E60">
        <v>31.711555000000001</v>
      </c>
      <c r="F60">
        <v>7.1925456999999998E-2</v>
      </c>
      <c r="G60">
        <v>6.1908078</v>
      </c>
      <c r="H60">
        <v>520.64027999999996</v>
      </c>
      <c r="I60">
        <v>-8.8253757000000004</v>
      </c>
      <c r="J60">
        <v>-294.17919000000001</v>
      </c>
    </row>
    <row r="61" spans="1:10" x14ac:dyDescent="0.25">
      <c r="A61" t="s">
        <v>409</v>
      </c>
      <c r="B61" t="s">
        <v>8</v>
      </c>
      <c r="C61">
        <v>4.1118624000000001E-3</v>
      </c>
      <c r="D61" s="98">
        <v>4.1273136999999997E-5</v>
      </c>
      <c r="E61">
        <v>1.3019200999999999E-4</v>
      </c>
      <c r="F61" s="98">
        <v>5.1719155999999998E-7</v>
      </c>
      <c r="G61" s="98">
        <v>6.4767026999999999E-5</v>
      </c>
      <c r="H61" s="98">
        <v>2.5697025999999999E-5</v>
      </c>
      <c r="I61" s="98">
        <v>-1.1564114E-4</v>
      </c>
      <c r="J61">
        <v>-3.8547045000000002E-3</v>
      </c>
    </row>
    <row r="62" spans="1:10" x14ac:dyDescent="0.25">
      <c r="A62" t="s">
        <v>410</v>
      </c>
      <c r="B62" t="s">
        <v>8</v>
      </c>
      <c r="C62">
        <v>0</v>
      </c>
      <c r="D62">
        <v>0</v>
      </c>
      <c r="E62">
        <v>0</v>
      </c>
      <c r="F62">
        <v>0</v>
      </c>
      <c r="G62">
        <v>0</v>
      </c>
      <c r="H62">
        <v>0</v>
      </c>
      <c r="I62">
        <v>0</v>
      </c>
      <c r="J62">
        <v>0</v>
      </c>
    </row>
    <row r="63" spans="1:10" x14ac:dyDescent="0.25">
      <c r="A63" t="s">
        <v>411</v>
      </c>
      <c r="B63" t="s">
        <v>8</v>
      </c>
      <c r="C63">
        <v>0.7008413</v>
      </c>
      <c r="D63">
        <v>1.0152353000000001E-3</v>
      </c>
      <c r="E63">
        <v>2.8836746999999999E-2</v>
      </c>
      <c r="F63" s="98">
        <v>1.273274E-5</v>
      </c>
      <c r="G63">
        <v>1.5269795999999999E-3</v>
      </c>
      <c r="H63">
        <v>0.21800454</v>
      </c>
      <c r="I63">
        <v>-2.5030719999999998E-3</v>
      </c>
      <c r="J63">
        <v>-8.3435731999999999E-2</v>
      </c>
    </row>
    <row r="64" spans="1:10" x14ac:dyDescent="0.25">
      <c r="A64" t="s">
        <v>412</v>
      </c>
      <c r="B64" t="s">
        <v>8</v>
      </c>
      <c r="C64">
        <v>6.7849866999999996E-4</v>
      </c>
      <c r="D64" s="98">
        <v>6.8575307E-6</v>
      </c>
      <c r="E64" s="98">
        <v>2.1517941000000002E-5</v>
      </c>
      <c r="F64" s="98">
        <v>6.4564571000000002E-8</v>
      </c>
      <c r="G64" s="98">
        <v>1.2937457E-5</v>
      </c>
      <c r="H64" s="98">
        <v>3.8115859000000002E-6</v>
      </c>
      <c r="I64" s="98">
        <v>-1.0085885E-6</v>
      </c>
      <c r="J64" s="98">
        <v>-3.3619618000000002E-5</v>
      </c>
    </row>
    <row r="65" spans="1:12" x14ac:dyDescent="0.25">
      <c r="A65" t="s">
        <v>413</v>
      </c>
      <c r="B65" t="s">
        <v>9</v>
      </c>
      <c r="C65">
        <v>2.5041863000000002</v>
      </c>
      <c r="D65">
        <v>2.1159199E-2</v>
      </c>
      <c r="E65">
        <v>7.8662512000000004E-2</v>
      </c>
      <c r="F65">
        <v>2.1327811000000001E-4</v>
      </c>
      <c r="G65">
        <v>3.4564268000000002E-2</v>
      </c>
      <c r="H65">
        <v>1.7717245E-2</v>
      </c>
      <c r="I65">
        <v>-0.18259391</v>
      </c>
      <c r="J65">
        <v>-6.0864636000000001</v>
      </c>
    </row>
    <row r="66" spans="1:12" x14ac:dyDescent="0.25">
      <c r="A66" t="s">
        <v>414</v>
      </c>
      <c r="B66" t="s">
        <v>9</v>
      </c>
      <c r="C66">
        <v>0.54755266000000002</v>
      </c>
      <c r="D66">
        <v>2.7778218E-2</v>
      </c>
      <c r="E66">
        <v>2.1448890000000002E-2</v>
      </c>
      <c r="F66">
        <v>1.1229841E-4</v>
      </c>
      <c r="G66">
        <v>5.0032590000000002E-2</v>
      </c>
      <c r="H66">
        <v>4.6340688999999997E-2</v>
      </c>
      <c r="I66">
        <v>-5.5537566999999998E-3</v>
      </c>
      <c r="J66">
        <v>-0.18512522000000001</v>
      </c>
    </row>
    <row r="67" spans="1:12" x14ac:dyDescent="0.25">
      <c r="A67" t="s">
        <v>415</v>
      </c>
      <c r="B67" t="s">
        <v>9</v>
      </c>
      <c r="C67">
        <v>3.051739</v>
      </c>
      <c r="D67">
        <v>4.8937423000000001E-2</v>
      </c>
      <c r="E67">
        <v>0.1001114</v>
      </c>
      <c r="F67">
        <v>3.2557658999999997E-4</v>
      </c>
      <c r="G67">
        <v>8.4596872000000004E-2</v>
      </c>
      <c r="H67">
        <v>6.4057928E-2</v>
      </c>
      <c r="I67">
        <v>-0.18814773000000001</v>
      </c>
      <c r="J67">
        <v>-6.2715911000000002</v>
      </c>
    </row>
    <row r="68" spans="1:12" x14ac:dyDescent="0.25">
      <c r="A68" t="s">
        <v>416</v>
      </c>
      <c r="B68" t="s">
        <v>417</v>
      </c>
      <c r="C68">
        <v>0</v>
      </c>
      <c r="D68">
        <v>0</v>
      </c>
      <c r="E68">
        <v>0</v>
      </c>
      <c r="F68">
        <v>0</v>
      </c>
      <c r="G68">
        <v>0</v>
      </c>
      <c r="H68">
        <v>0</v>
      </c>
      <c r="I68">
        <v>0</v>
      </c>
      <c r="J68">
        <v>0</v>
      </c>
    </row>
    <row r="69" spans="1:12" x14ac:dyDescent="0.25">
      <c r="A69" t="s">
        <v>418</v>
      </c>
      <c r="B69" t="s">
        <v>417</v>
      </c>
      <c r="C69">
        <v>0</v>
      </c>
      <c r="D69">
        <v>0</v>
      </c>
      <c r="E69">
        <v>0</v>
      </c>
      <c r="F69">
        <v>0</v>
      </c>
      <c r="G69">
        <v>0</v>
      </c>
      <c r="H69">
        <v>0</v>
      </c>
      <c r="I69">
        <v>0</v>
      </c>
      <c r="J69">
        <v>0</v>
      </c>
    </row>
    <row r="73" spans="1:12" ht="15.75" thickBot="1" x14ac:dyDescent="0.3"/>
    <row r="74" spans="1:12" ht="15.75" thickBot="1" x14ac:dyDescent="0.3">
      <c r="A74" s="101"/>
      <c r="B74" s="102"/>
      <c r="C74" s="102"/>
      <c r="D74" s="102"/>
      <c r="E74" s="102"/>
      <c r="F74" s="102"/>
      <c r="G74" s="102"/>
      <c r="H74" s="102"/>
      <c r="I74" s="102"/>
      <c r="J74" s="102"/>
      <c r="K74" s="102"/>
      <c r="L74" s="103"/>
    </row>
    <row r="75" spans="1:12" x14ac:dyDescent="0.25">
      <c r="E75">
        <f>C80*0.03</f>
        <v>-24.404699999999998</v>
      </c>
    </row>
    <row r="77" spans="1:12" x14ac:dyDescent="0.25">
      <c r="A77" t="str">
        <f>A20</f>
        <v>Wirkungskategorie</v>
      </c>
      <c r="B77" t="str">
        <f t="shared" ref="B77:J77" si="0">B20</f>
        <v>Einheit</v>
      </c>
      <c r="C77" t="str">
        <f t="shared" si="0"/>
        <v>Brettschichtholz Huter Söhne A1-A3</v>
      </c>
      <c r="D77" t="str">
        <f t="shared" si="0"/>
        <v>Brettschichtholz Huter Söhne A4</v>
      </c>
      <c r="E77" t="str">
        <f t="shared" si="0"/>
        <v>Brettschichtholz Huter Söhne A5</v>
      </c>
      <c r="F77" t="str">
        <f t="shared" si="0"/>
        <v>Brettschichtholz Huter Söhne C1</v>
      </c>
      <c r="G77" t="str">
        <f t="shared" si="0"/>
        <v>Brettschichtholz Huter Söhne C2</v>
      </c>
      <c r="H77" t="str">
        <f t="shared" si="0"/>
        <v>Brettschichtholz Huter Söhne C3</v>
      </c>
      <c r="I77" t="str">
        <f t="shared" si="0"/>
        <v>Brettschichtholz Huter Söhne D aus A5</v>
      </c>
      <c r="J77" t="str">
        <f t="shared" si="0"/>
        <v>Brettschichtholz Huter Söhne D aus C3</v>
      </c>
    </row>
    <row r="78" spans="1:12" x14ac:dyDescent="0.25">
      <c r="A78" t="str">
        <f t="shared" ref="A78:B78" si="1">A21</f>
        <v>Climate change - Total</v>
      </c>
      <c r="B78" t="str">
        <f t="shared" si="1"/>
        <v>kg CO2 eq</v>
      </c>
      <c r="C78" s="16">
        <f>C79+C80+C81</f>
        <v>-671.45886530000007</v>
      </c>
      <c r="D78" s="16">
        <f t="shared" ref="D78:J78" si="2">D79+D80+D81</f>
        <v>9.1344692071999987</v>
      </c>
      <c r="E78" s="16">
        <f t="shared" si="2"/>
        <v>8.8182608330000001</v>
      </c>
      <c r="F78" s="16">
        <f t="shared" si="2"/>
        <v>0.36023927762699998</v>
      </c>
      <c r="G78" s="16">
        <f t="shared" si="2"/>
        <v>14.289082709699999</v>
      </c>
      <c r="H78" s="16">
        <f t="shared" si="2"/>
        <v>820.09501529060003</v>
      </c>
      <c r="I78" s="16">
        <f t="shared" si="2"/>
        <v>-3.7752227116000001</v>
      </c>
      <c r="J78" s="16">
        <f t="shared" si="2"/>
        <v>-125.84075372</v>
      </c>
    </row>
    <row r="79" spans="1:12" x14ac:dyDescent="0.25">
      <c r="A79" t="str">
        <f t="shared" ref="A79:J79" si="3">A22</f>
        <v>Climate change - Fossil</v>
      </c>
      <c r="B79" t="str">
        <f t="shared" si="3"/>
        <v>kg CO2 eq</v>
      </c>
      <c r="C79" s="16">
        <f t="shared" si="3"/>
        <v>141.00013999999999</v>
      </c>
      <c r="D79">
        <f t="shared" si="3"/>
        <v>9.1313046999999994</v>
      </c>
      <c r="E79">
        <f t="shared" si="3"/>
        <v>8.7868838</v>
      </c>
      <c r="F79">
        <f t="shared" si="3"/>
        <v>0.36020796999999999</v>
      </c>
      <c r="G79">
        <f t="shared" si="3"/>
        <v>14.284331999999999</v>
      </c>
      <c r="H79">
        <f t="shared" si="3"/>
        <v>6.6039487000000001</v>
      </c>
      <c r="I79">
        <f t="shared" si="3"/>
        <v>-3.7727580999999999</v>
      </c>
      <c r="J79">
        <f t="shared" si="3"/>
        <v>-125.7586</v>
      </c>
    </row>
    <row r="80" spans="1:12" x14ac:dyDescent="0.25">
      <c r="A80" t="str">
        <f t="shared" ref="A80:B80" si="4">A23</f>
        <v>Climate change - Biogenic</v>
      </c>
      <c r="B80" t="str">
        <f t="shared" si="4"/>
        <v>kg CO2 eq</v>
      </c>
      <c r="C80" s="16">
        <v>-813.49</v>
      </c>
      <c r="D80" s="16">
        <v>0</v>
      </c>
      <c r="E80" s="16">
        <v>0</v>
      </c>
      <c r="F80" s="16">
        <v>0</v>
      </c>
      <c r="G80" s="16">
        <v>0</v>
      </c>
      <c r="H80" s="16">
        <f>-(C80+E80)</f>
        <v>813.49</v>
      </c>
      <c r="I80" s="16">
        <v>0</v>
      </c>
      <c r="J80" s="16">
        <v>0</v>
      </c>
    </row>
    <row r="81" spans="1:10" x14ac:dyDescent="0.25">
      <c r="A81" t="str">
        <f t="shared" ref="A81:J81" si="5">A24</f>
        <v>Climate change - Land use and LU change</v>
      </c>
      <c r="B81" t="str">
        <f t="shared" si="5"/>
        <v>kg CO2 eq</v>
      </c>
      <c r="C81" s="16">
        <f t="shared" si="5"/>
        <v>1.0309946999999999</v>
      </c>
      <c r="D81">
        <f t="shared" si="5"/>
        <v>3.1645072000000001E-3</v>
      </c>
      <c r="E81">
        <f t="shared" si="5"/>
        <v>3.1377032999999999E-2</v>
      </c>
      <c r="F81">
        <f t="shared" si="5"/>
        <v>3.1307626999999999E-5</v>
      </c>
      <c r="G81">
        <f t="shared" si="5"/>
        <v>4.7507097000000003E-3</v>
      </c>
      <c r="H81">
        <f t="shared" si="5"/>
        <v>1.0665906000000001E-3</v>
      </c>
      <c r="I81">
        <f t="shared" si="5"/>
        <v>-2.4646116E-3</v>
      </c>
      <c r="J81">
        <f t="shared" si="5"/>
        <v>-8.215372E-2</v>
      </c>
    </row>
    <row r="82" spans="1:10" x14ac:dyDescent="0.25">
      <c r="A82" t="str">
        <f t="shared" ref="A82:J82" si="6">A25</f>
        <v>Ozone depletion</v>
      </c>
      <c r="B82" t="str">
        <f t="shared" si="6"/>
        <v>kg CFC11 eq</v>
      </c>
      <c r="C82">
        <f t="shared" si="6"/>
        <v>5.6327033999999999E-6</v>
      </c>
      <c r="D82">
        <f t="shared" si="6"/>
        <v>1.8697669999999999E-7</v>
      </c>
      <c r="E82">
        <f t="shared" si="6"/>
        <v>2.1126298999999999E-7</v>
      </c>
      <c r="F82">
        <f t="shared" si="6"/>
        <v>5.5121632999999999E-9</v>
      </c>
      <c r="G82">
        <f t="shared" si="6"/>
        <v>2.8401419000000002E-7</v>
      </c>
      <c r="H82">
        <f t="shared" si="6"/>
        <v>9.2044232999999998E-8</v>
      </c>
      <c r="I82">
        <f t="shared" si="6"/>
        <v>-1.6120529000000001E-7</v>
      </c>
      <c r="J82">
        <f t="shared" si="6"/>
        <v>-5.3735097000000003E-6</v>
      </c>
    </row>
    <row r="83" spans="1:10" x14ac:dyDescent="0.25">
      <c r="A83" t="str">
        <f t="shared" ref="A83:J83" si="7">A26</f>
        <v>Acidification</v>
      </c>
      <c r="B83" t="str">
        <f t="shared" si="7"/>
        <v>mol H+ eq</v>
      </c>
      <c r="C83">
        <f t="shared" si="7"/>
        <v>0.88905670999999997</v>
      </c>
      <c r="D83">
        <f t="shared" si="7"/>
        <v>2.0600418999999998E-2</v>
      </c>
      <c r="E83">
        <f t="shared" si="7"/>
        <v>4.4039433000000003E-2</v>
      </c>
      <c r="F83">
        <f t="shared" si="7"/>
        <v>3.2503713999999999E-3</v>
      </c>
      <c r="G83">
        <f t="shared" si="7"/>
        <v>2.9749679000000001E-2</v>
      </c>
      <c r="H83">
        <f t="shared" si="7"/>
        <v>7.7109868999999998E-2</v>
      </c>
      <c r="I83">
        <f t="shared" si="7"/>
        <v>-6.1947456999999996E-3</v>
      </c>
      <c r="J83">
        <f t="shared" si="7"/>
        <v>-0.20649152000000001</v>
      </c>
    </row>
    <row r="84" spans="1:10" x14ac:dyDescent="0.25">
      <c r="A84" t="str">
        <f t="shared" ref="A84:J84" si="8">A27</f>
        <v>Eutrophication, freshwater</v>
      </c>
      <c r="B84" t="str">
        <f t="shared" si="8"/>
        <v>kg P eq</v>
      </c>
      <c r="C84">
        <f t="shared" si="8"/>
        <v>5.1103927E-2</v>
      </c>
      <c r="D84">
        <f t="shared" si="8"/>
        <v>6.3351434999999996E-4</v>
      </c>
      <c r="E84">
        <f t="shared" si="8"/>
        <v>1.7072172000000001E-3</v>
      </c>
      <c r="F84">
        <f t="shared" si="8"/>
        <v>1.0492383999999999E-5</v>
      </c>
      <c r="G84">
        <f t="shared" si="8"/>
        <v>9.6742769000000004E-4</v>
      </c>
      <c r="H84">
        <f t="shared" si="8"/>
        <v>2.3903503E-3</v>
      </c>
      <c r="I84">
        <f t="shared" si="8"/>
        <v>-1.7609044999999999E-3</v>
      </c>
      <c r="J84">
        <f t="shared" si="8"/>
        <v>-5.8696816999999998E-2</v>
      </c>
    </row>
    <row r="85" spans="1:10" x14ac:dyDescent="0.25">
      <c r="A85" t="str">
        <f t="shared" ref="A85:J85" si="9">A28</f>
        <v>Eutrophication, marine</v>
      </c>
      <c r="B85" t="str">
        <f t="shared" si="9"/>
        <v>kg N eq</v>
      </c>
      <c r="C85">
        <f t="shared" si="9"/>
        <v>0.29708783999999999</v>
      </c>
      <c r="D85">
        <f t="shared" si="9"/>
        <v>5.2436384999999999E-3</v>
      </c>
      <c r="E85">
        <f t="shared" si="9"/>
        <v>1.6764900999999999E-2</v>
      </c>
      <c r="F85">
        <f t="shared" si="9"/>
        <v>1.5076205000000001E-3</v>
      </c>
      <c r="G85">
        <f t="shared" si="9"/>
        <v>7.1451127999999997E-3</v>
      </c>
      <c r="H85">
        <f t="shared" si="9"/>
        <v>4.2004643000000001E-2</v>
      </c>
      <c r="I85">
        <f t="shared" si="9"/>
        <v>-1.8212967E-3</v>
      </c>
      <c r="J85">
        <f t="shared" si="9"/>
        <v>-6.0709891000000002E-2</v>
      </c>
    </row>
    <row r="86" spans="1:10" x14ac:dyDescent="0.25">
      <c r="A86" t="str">
        <f t="shared" ref="A86:J86" si="10">A29</f>
        <v>Eutrophication, terrestrial</v>
      </c>
      <c r="B86" t="str">
        <f t="shared" si="10"/>
        <v>mol N eq</v>
      </c>
      <c r="C86">
        <f t="shared" si="10"/>
        <v>3.3203667000000001</v>
      </c>
      <c r="D86">
        <f t="shared" si="10"/>
        <v>5.6664758000000003E-2</v>
      </c>
      <c r="E86">
        <f t="shared" si="10"/>
        <v>0.18370831000000001</v>
      </c>
      <c r="F86">
        <f t="shared" si="10"/>
        <v>1.6505928999999999E-2</v>
      </c>
      <c r="G86">
        <f t="shared" si="10"/>
        <v>7.7089925000000004E-2</v>
      </c>
      <c r="H86">
        <f t="shared" si="10"/>
        <v>0.40235232999999998</v>
      </c>
      <c r="I86">
        <f t="shared" si="10"/>
        <v>-1.6494043E-2</v>
      </c>
      <c r="J86">
        <f t="shared" si="10"/>
        <v>-0.54980143999999997</v>
      </c>
    </row>
    <row r="87" spans="1:10" x14ac:dyDescent="0.25">
      <c r="A87" t="str">
        <f t="shared" ref="A87:J87" si="11">A30</f>
        <v>Photochemical ozone formation</v>
      </c>
      <c r="B87" t="str">
        <f t="shared" si="11"/>
        <v>kg NMVOC eq</v>
      </c>
      <c r="C87">
        <f t="shared" si="11"/>
        <v>1.2457053</v>
      </c>
      <c r="D87">
        <f t="shared" si="11"/>
        <v>3.52296E-2</v>
      </c>
      <c r="E87">
        <f t="shared" si="11"/>
        <v>6.3395635000000006E-2</v>
      </c>
      <c r="F87">
        <f t="shared" si="11"/>
        <v>4.9223951E-3</v>
      </c>
      <c r="G87">
        <f t="shared" si="11"/>
        <v>4.9440103999999999E-2</v>
      </c>
      <c r="H87">
        <f t="shared" si="11"/>
        <v>0.10055645000000001</v>
      </c>
      <c r="I87">
        <f t="shared" si="11"/>
        <v>-8.0710291999999996E-3</v>
      </c>
      <c r="J87">
        <f t="shared" si="11"/>
        <v>-0.26903431</v>
      </c>
    </row>
    <row r="88" spans="1:10" x14ac:dyDescent="0.25">
      <c r="A88" t="str">
        <f t="shared" ref="A88:J88" si="12">A31</f>
        <v>Resource use, minerals and metals</v>
      </c>
      <c r="B88" t="str">
        <f t="shared" si="12"/>
        <v>kg Sb eq</v>
      </c>
      <c r="C88">
        <f t="shared" si="12"/>
        <v>7.9552582000000003E-4</v>
      </c>
      <c r="D88">
        <f t="shared" si="12"/>
        <v>2.7057620000000001E-5</v>
      </c>
      <c r="E88">
        <f t="shared" si="12"/>
        <v>2.7520163999999999E-5</v>
      </c>
      <c r="F88">
        <f t="shared" si="12"/>
        <v>1.2545821E-7</v>
      </c>
      <c r="G88">
        <f t="shared" si="12"/>
        <v>4.6407798999999997E-5</v>
      </c>
      <c r="H88">
        <f t="shared" si="12"/>
        <v>1.0491608E-5</v>
      </c>
      <c r="I88">
        <f t="shared" si="12"/>
        <v>-5.7171414000000001E-6</v>
      </c>
      <c r="J88">
        <f t="shared" si="12"/>
        <v>-1.9057138E-4</v>
      </c>
    </row>
    <row r="89" spans="1:10" x14ac:dyDescent="0.25">
      <c r="A89" t="str">
        <f t="shared" ref="A89:J89" si="13">A32</f>
        <v>Resource use, fossils</v>
      </c>
      <c r="B89" t="str">
        <f t="shared" si="13"/>
        <v>MJ</v>
      </c>
      <c r="C89">
        <f t="shared" si="13"/>
        <v>2203.6653999999999</v>
      </c>
      <c r="D89">
        <f t="shared" si="13"/>
        <v>133.81019000000001</v>
      </c>
      <c r="E89">
        <f t="shared" si="13"/>
        <v>98.866747000000004</v>
      </c>
      <c r="F89">
        <f t="shared" si="13"/>
        <v>4.7113570999999999</v>
      </c>
      <c r="G89">
        <f t="shared" si="13"/>
        <v>200.93409</v>
      </c>
      <c r="H89">
        <f t="shared" si="13"/>
        <v>53.694929000000002</v>
      </c>
      <c r="I89">
        <f t="shared" si="13"/>
        <v>-60.372585000000001</v>
      </c>
      <c r="J89">
        <f t="shared" si="13"/>
        <v>-2012.4195</v>
      </c>
    </row>
    <row r="90" spans="1:10" x14ac:dyDescent="0.25">
      <c r="A90" s="127" t="str">
        <f t="shared" ref="A90:J90" si="14">A33</f>
        <v>Water use</v>
      </c>
      <c r="B90" s="127" t="str">
        <f t="shared" si="14"/>
        <v>m3 depriv.</v>
      </c>
      <c r="C90" s="127">
        <f t="shared" si="14"/>
        <v>78.460856000000007</v>
      </c>
      <c r="D90" s="127">
        <f t="shared" si="14"/>
        <v>0.79583943000000001</v>
      </c>
      <c r="E90" s="127">
        <f t="shared" si="14"/>
        <v>2.6257896000000001</v>
      </c>
      <c r="F90" s="127">
        <f t="shared" si="14"/>
        <v>1.3827674E-2</v>
      </c>
      <c r="G90" s="127">
        <f t="shared" si="14"/>
        <v>1.1333032999999999</v>
      </c>
      <c r="H90" s="127">
        <f t="shared" si="14"/>
        <v>4.3951640000000003</v>
      </c>
      <c r="I90" s="127">
        <f t="shared" si="14"/>
        <v>-1.3560243000000001</v>
      </c>
      <c r="J90" s="127">
        <f t="shared" si="14"/>
        <v>-45.200811000000002</v>
      </c>
    </row>
    <row r="91" spans="1:10" x14ac:dyDescent="0.25">
      <c r="A91" t="str">
        <f t="shared" ref="A91:J91" si="15">A34</f>
        <v>Particulate matter</v>
      </c>
      <c r="B91" t="str">
        <f t="shared" si="15"/>
        <v>disease inc.</v>
      </c>
      <c r="C91">
        <f t="shared" si="15"/>
        <v>4.5472056999999997E-5</v>
      </c>
      <c r="D91">
        <f t="shared" si="15"/>
        <v>8.0716391000000003E-7</v>
      </c>
      <c r="E91">
        <f t="shared" si="15"/>
        <v>1.8233488999999999E-6</v>
      </c>
      <c r="F91">
        <f t="shared" si="15"/>
        <v>9.2347012999999994E-8</v>
      </c>
      <c r="G91">
        <f t="shared" si="15"/>
        <v>1.0518091E-6</v>
      </c>
      <c r="H91">
        <f t="shared" si="15"/>
        <v>8.4084313000000003E-7</v>
      </c>
      <c r="I91">
        <f t="shared" si="15"/>
        <v>-3.1794608000000002E-8</v>
      </c>
      <c r="J91">
        <f t="shared" si="15"/>
        <v>-1.0598202999999999E-6</v>
      </c>
    </row>
    <row r="92" spans="1:10" x14ac:dyDescent="0.25">
      <c r="A92" t="str">
        <f t="shared" ref="A92:J92" si="16">A35</f>
        <v>Ionising radiation</v>
      </c>
      <c r="B92" t="str">
        <f t="shared" si="16"/>
        <v>kBq U-235 eq</v>
      </c>
      <c r="C92">
        <f t="shared" si="16"/>
        <v>16.142181000000001</v>
      </c>
      <c r="D92">
        <f t="shared" si="16"/>
        <v>0.16657422</v>
      </c>
      <c r="E92">
        <f t="shared" si="16"/>
        <v>0.51187408000000001</v>
      </c>
      <c r="F92">
        <f t="shared" si="16"/>
        <v>2.1082945999999999E-3</v>
      </c>
      <c r="G92">
        <f t="shared" si="16"/>
        <v>0.26066657999999998</v>
      </c>
      <c r="H92">
        <f t="shared" si="16"/>
        <v>0.10321577</v>
      </c>
      <c r="I92">
        <f t="shared" si="16"/>
        <v>-0.44899562999999998</v>
      </c>
      <c r="J92">
        <f t="shared" si="16"/>
        <v>-14.966521</v>
      </c>
    </row>
    <row r="93" spans="1:10" x14ac:dyDescent="0.25">
      <c r="A93" t="str">
        <f t="shared" ref="A93:J93" si="17">A36</f>
        <v>Ecotoxicity, freshwater - part 1</v>
      </c>
      <c r="B93" t="str">
        <f t="shared" si="17"/>
        <v>CTUe</v>
      </c>
      <c r="C93">
        <f t="shared" si="17"/>
        <v>716.06763999999998</v>
      </c>
      <c r="D93">
        <f t="shared" si="17"/>
        <v>26.4773</v>
      </c>
      <c r="E93">
        <f t="shared" si="17"/>
        <v>29.115234999999998</v>
      </c>
      <c r="F93">
        <f t="shared" si="17"/>
        <v>0.51935677000000002</v>
      </c>
      <c r="G93">
        <f t="shared" si="17"/>
        <v>43.906917999999997</v>
      </c>
      <c r="H93">
        <f t="shared" si="17"/>
        <v>84.093444000000005</v>
      </c>
      <c r="I93">
        <f t="shared" si="17"/>
        <v>-3.6462243000000001</v>
      </c>
      <c r="J93">
        <f t="shared" si="17"/>
        <v>-121.54080999999999</v>
      </c>
    </row>
    <row r="94" spans="1:10" x14ac:dyDescent="0.25">
      <c r="A94" t="str">
        <f t="shared" ref="A94:J94" si="18">A37</f>
        <v>Ecotoxicity, freshwater - part 2</v>
      </c>
      <c r="B94" t="str">
        <f t="shared" si="18"/>
        <v>CTUe</v>
      </c>
      <c r="C94">
        <f t="shared" si="18"/>
        <v>349.33035000000001</v>
      </c>
      <c r="D94">
        <f t="shared" si="18"/>
        <v>6.9535432999999998</v>
      </c>
      <c r="E94">
        <f t="shared" si="18"/>
        <v>11.898228</v>
      </c>
      <c r="F94">
        <f t="shared" si="18"/>
        <v>0.14823554999999999</v>
      </c>
      <c r="G94">
        <f t="shared" si="18"/>
        <v>10.816997000000001</v>
      </c>
      <c r="H94">
        <f t="shared" si="18"/>
        <v>3.2646839000000001</v>
      </c>
      <c r="I94">
        <f t="shared" si="18"/>
        <v>-4.1155951000000002</v>
      </c>
      <c r="J94">
        <f t="shared" si="18"/>
        <v>-137.1865</v>
      </c>
    </row>
    <row r="95" spans="1:10" x14ac:dyDescent="0.25">
      <c r="A95" t="str">
        <f t="shared" ref="A95:J95" si="19">A38</f>
        <v>Ecotoxicity, freshwater - inorganics</v>
      </c>
      <c r="B95" t="str">
        <f t="shared" si="19"/>
        <v>CTUe</v>
      </c>
      <c r="C95">
        <f t="shared" si="19"/>
        <v>604.6549</v>
      </c>
      <c r="D95">
        <f t="shared" si="19"/>
        <v>18.390083000000001</v>
      </c>
      <c r="E95">
        <f t="shared" si="19"/>
        <v>23.488755000000001</v>
      </c>
      <c r="F95">
        <f t="shared" si="19"/>
        <v>0.3258549</v>
      </c>
      <c r="G95">
        <f t="shared" si="19"/>
        <v>30.051469000000001</v>
      </c>
      <c r="H95">
        <f t="shared" si="19"/>
        <v>60.550732000000004</v>
      </c>
      <c r="I95">
        <f t="shared" si="19"/>
        <v>-4.8679673000000001</v>
      </c>
      <c r="J95">
        <f t="shared" si="19"/>
        <v>-162.26558</v>
      </c>
    </row>
    <row r="96" spans="1:10" x14ac:dyDescent="0.25">
      <c r="A96" t="str">
        <f t="shared" ref="A96:J96" si="20">A39</f>
        <v>Ecotoxicity, freshwater - organics - p.1</v>
      </c>
      <c r="B96" t="str">
        <f t="shared" si="20"/>
        <v>CTUe</v>
      </c>
      <c r="C96">
        <f t="shared" si="20"/>
        <v>426.89433000000002</v>
      </c>
      <c r="D96">
        <f t="shared" si="20"/>
        <v>14.405196</v>
      </c>
      <c r="E96">
        <f t="shared" si="20"/>
        <v>16.345552000000001</v>
      </c>
      <c r="F96">
        <f t="shared" si="20"/>
        <v>0.31749303000000001</v>
      </c>
      <c r="G96">
        <f t="shared" si="20"/>
        <v>23.748411000000001</v>
      </c>
      <c r="H96">
        <f t="shared" si="20"/>
        <v>26.476165000000002</v>
      </c>
      <c r="I96">
        <f t="shared" si="20"/>
        <v>-2.0769369000000002</v>
      </c>
      <c r="J96">
        <f t="shared" si="20"/>
        <v>-69.231232000000006</v>
      </c>
    </row>
    <row r="97" spans="1:10" x14ac:dyDescent="0.25">
      <c r="A97" t="str">
        <f t="shared" ref="A97:J97" si="21">A40</f>
        <v>Ecotoxicity, freshwater - organics - p.2</v>
      </c>
      <c r="B97" t="str">
        <f t="shared" si="21"/>
        <v>CTUe</v>
      </c>
      <c r="C97">
        <f t="shared" si="21"/>
        <v>33.848767000000002</v>
      </c>
      <c r="D97">
        <f t="shared" si="21"/>
        <v>0.63556449999999998</v>
      </c>
      <c r="E97">
        <f t="shared" si="21"/>
        <v>1.1791558</v>
      </c>
      <c r="F97">
        <f t="shared" si="21"/>
        <v>2.4244399E-2</v>
      </c>
      <c r="G97">
        <f t="shared" si="21"/>
        <v>0.92403535999999997</v>
      </c>
      <c r="H97">
        <f t="shared" si="21"/>
        <v>0.33123154999999999</v>
      </c>
      <c r="I97">
        <f t="shared" si="21"/>
        <v>-0.81691511000000006</v>
      </c>
      <c r="J97">
        <f t="shared" si="21"/>
        <v>-27.230504</v>
      </c>
    </row>
    <row r="98" spans="1:10" x14ac:dyDescent="0.25">
      <c r="A98" t="str">
        <f t="shared" ref="A98:J98" si="22">A41</f>
        <v>Human toxicity, cancer</v>
      </c>
      <c r="B98" t="str">
        <f t="shared" si="22"/>
        <v>CTUh</v>
      </c>
      <c r="C98">
        <f t="shared" si="22"/>
        <v>1.6022754E-6</v>
      </c>
      <c r="D98">
        <f t="shared" si="22"/>
        <v>6.0879866000000003E-8</v>
      </c>
      <c r="E98">
        <f t="shared" si="22"/>
        <v>6.3834666999999999E-8</v>
      </c>
      <c r="F98">
        <f t="shared" si="22"/>
        <v>1.4079706E-9</v>
      </c>
      <c r="G98">
        <f t="shared" si="22"/>
        <v>1.0144227E-7</v>
      </c>
      <c r="H98">
        <f t="shared" si="22"/>
        <v>1.2660532999999999E-7</v>
      </c>
      <c r="I98">
        <f t="shared" si="22"/>
        <v>-8.4467435000000004E-9</v>
      </c>
      <c r="J98">
        <f t="shared" si="22"/>
        <v>-2.8155812E-7</v>
      </c>
    </row>
    <row r="99" spans="1:10" x14ac:dyDescent="0.25">
      <c r="A99" t="str">
        <f t="shared" ref="A99:J99" si="23">A42</f>
        <v>Human toxicity, cancer - inorganics</v>
      </c>
      <c r="B99" t="str">
        <f t="shared" si="23"/>
        <v>CTUh</v>
      </c>
      <c r="C99">
        <f t="shared" si="23"/>
        <v>1.9111368E-8</v>
      </c>
      <c r="D99">
        <f t="shared" si="23"/>
        <v>6.7335120999999997E-10</v>
      </c>
      <c r="E99">
        <f t="shared" si="23"/>
        <v>9.7550750999999995E-10</v>
      </c>
      <c r="F99">
        <f t="shared" si="23"/>
        <v>1.1548996E-11</v>
      </c>
      <c r="G99">
        <f t="shared" si="23"/>
        <v>1.0577075000000001E-9</v>
      </c>
      <c r="H99">
        <f t="shared" si="23"/>
        <v>8.7012523000000006E-9</v>
      </c>
      <c r="I99">
        <f t="shared" si="23"/>
        <v>-2.196322E-10</v>
      </c>
      <c r="J99">
        <f t="shared" si="23"/>
        <v>-7.3210734000000001E-9</v>
      </c>
    </row>
    <row r="100" spans="1:10" x14ac:dyDescent="0.25">
      <c r="A100" t="str">
        <f t="shared" ref="A100:J100" si="24">A43</f>
        <v>Human toxicity, cancer - organics</v>
      </c>
      <c r="B100" t="str">
        <f t="shared" si="24"/>
        <v>CTUh</v>
      </c>
      <c r="C100">
        <f t="shared" si="24"/>
        <v>1.583164E-6</v>
      </c>
      <c r="D100">
        <f t="shared" si="24"/>
        <v>6.0206515000000005E-8</v>
      </c>
      <c r="E100">
        <f t="shared" si="24"/>
        <v>6.2859160000000005E-8</v>
      </c>
      <c r="F100">
        <f t="shared" si="24"/>
        <v>1.3964215999999999E-9</v>
      </c>
      <c r="G100">
        <f t="shared" si="24"/>
        <v>1.0038456E-7</v>
      </c>
      <c r="H100">
        <f t="shared" si="24"/>
        <v>1.1790407E-7</v>
      </c>
      <c r="I100">
        <f t="shared" si="24"/>
        <v>-8.2271113000000006E-9</v>
      </c>
      <c r="J100">
        <f t="shared" si="24"/>
        <v>-2.7423704000000001E-7</v>
      </c>
    </row>
    <row r="101" spans="1:10" x14ac:dyDescent="0.25">
      <c r="A101" t="str">
        <f t="shared" ref="A101:J101" si="25">A44</f>
        <v>Human toxicity, non-cancer</v>
      </c>
      <c r="B101" t="str">
        <f t="shared" si="25"/>
        <v>CTUh</v>
      </c>
      <c r="C101">
        <f t="shared" si="25"/>
        <v>1.9513466999999998E-6</v>
      </c>
      <c r="D101">
        <f t="shared" si="25"/>
        <v>8.7644235999999996E-8</v>
      </c>
      <c r="E101">
        <f t="shared" si="25"/>
        <v>9.5152568E-8</v>
      </c>
      <c r="F101">
        <f t="shared" si="25"/>
        <v>6.3912046000000004E-10</v>
      </c>
      <c r="G101">
        <f t="shared" si="25"/>
        <v>1.3005432999999999E-7</v>
      </c>
      <c r="H101">
        <f t="shared" si="25"/>
        <v>8.0658299999999999E-7</v>
      </c>
      <c r="I101">
        <f t="shared" si="25"/>
        <v>-1.5742516999999999E-8</v>
      </c>
      <c r="J101">
        <f t="shared" si="25"/>
        <v>-5.2475055000000002E-7</v>
      </c>
    </row>
    <row r="102" spans="1:10" x14ac:dyDescent="0.25">
      <c r="A102" t="str">
        <f t="shared" ref="A102:J102" si="26">A45</f>
        <v>Human toxicity, non-cancer - inorganics</v>
      </c>
      <c r="B102" t="str">
        <f t="shared" si="26"/>
        <v>CTUh</v>
      </c>
      <c r="C102">
        <f t="shared" si="26"/>
        <v>1.8436621999999999E-6</v>
      </c>
      <c r="D102">
        <f t="shared" si="26"/>
        <v>8.2370034999999997E-8</v>
      </c>
      <c r="E102">
        <f t="shared" si="26"/>
        <v>9.0979728000000004E-8</v>
      </c>
      <c r="F102">
        <f t="shared" si="26"/>
        <v>5.4112551000000003E-10</v>
      </c>
      <c r="G102">
        <f t="shared" si="26"/>
        <v>1.2196503E-7</v>
      </c>
      <c r="H102">
        <f t="shared" si="26"/>
        <v>8.0469714E-7</v>
      </c>
      <c r="I102">
        <f t="shared" si="26"/>
        <v>-1.473982E-8</v>
      </c>
      <c r="J102">
        <f t="shared" si="26"/>
        <v>-4.9132734999999996E-7</v>
      </c>
    </row>
    <row r="103" spans="1:10" x14ac:dyDescent="0.25">
      <c r="A103" t="str">
        <f t="shared" ref="A103:J103" si="27">A46</f>
        <v>Human toxicity, non-cancer - organics</v>
      </c>
      <c r="B103" t="str">
        <f t="shared" si="27"/>
        <v>CTUh</v>
      </c>
      <c r="C103">
        <f t="shared" si="27"/>
        <v>1.0768451999999999E-7</v>
      </c>
      <c r="D103">
        <f t="shared" si="27"/>
        <v>5.2742010000000002E-9</v>
      </c>
      <c r="E103">
        <f t="shared" si="27"/>
        <v>4.1728398999999998E-9</v>
      </c>
      <c r="F103">
        <f t="shared" si="27"/>
        <v>9.7994950000000003E-11</v>
      </c>
      <c r="G103">
        <f t="shared" si="27"/>
        <v>8.0892970999999993E-9</v>
      </c>
      <c r="H103">
        <f t="shared" si="27"/>
        <v>1.8858608000000002E-9</v>
      </c>
      <c r="I103">
        <f t="shared" si="27"/>
        <v>-1.0026961000000001E-9</v>
      </c>
      <c r="J103">
        <f t="shared" si="27"/>
        <v>-3.3423204E-8</v>
      </c>
    </row>
    <row r="104" spans="1:10" x14ac:dyDescent="0.25">
      <c r="A104" s="127" t="str">
        <f t="shared" ref="A104:J104" si="28">A47</f>
        <v>Land use</v>
      </c>
      <c r="B104" s="127" t="str">
        <f t="shared" si="28"/>
        <v>Pt</v>
      </c>
      <c r="C104" s="127">
        <f t="shared" si="28"/>
        <v>104163.17</v>
      </c>
      <c r="D104" s="127">
        <f t="shared" si="28"/>
        <v>114.98446</v>
      </c>
      <c r="E104" s="127">
        <f t="shared" si="28"/>
        <v>3134.0021999999999</v>
      </c>
      <c r="F104" s="127">
        <f t="shared" si="28"/>
        <v>0.33004288999999998</v>
      </c>
      <c r="G104" s="127">
        <f t="shared" si="28"/>
        <v>121.34734</v>
      </c>
      <c r="H104" s="127">
        <f t="shared" si="28"/>
        <v>13.84188</v>
      </c>
      <c r="I104" s="127">
        <f t="shared" si="28"/>
        <v>-9.1151163000000004</v>
      </c>
      <c r="J104" s="127">
        <f t="shared" si="28"/>
        <v>-303.83721000000003</v>
      </c>
    </row>
    <row r="105" spans="1:10" x14ac:dyDescent="0.25">
      <c r="A105" s="128" t="str">
        <f t="shared" ref="A105:J105" si="29">A48</f>
        <v>----------------</v>
      </c>
      <c r="B105" s="128">
        <f t="shared" si="29"/>
        <v>0</v>
      </c>
      <c r="C105" s="128">
        <f t="shared" si="29"/>
        <v>0</v>
      </c>
      <c r="D105" s="128">
        <f t="shared" si="29"/>
        <v>0</v>
      </c>
      <c r="E105" s="128">
        <f t="shared" si="29"/>
        <v>0</v>
      </c>
      <c r="F105" s="128">
        <f t="shared" si="29"/>
        <v>0</v>
      </c>
      <c r="G105" s="128">
        <f t="shared" si="29"/>
        <v>0</v>
      </c>
      <c r="H105" s="128">
        <f t="shared" si="29"/>
        <v>0</v>
      </c>
      <c r="I105" s="128">
        <f t="shared" si="29"/>
        <v>0</v>
      </c>
      <c r="J105" s="128">
        <f t="shared" si="29"/>
        <v>0</v>
      </c>
    </row>
    <row r="106" spans="1:10" x14ac:dyDescent="0.25">
      <c r="A106" s="129" t="str">
        <f t="shared" ref="A106:J106" si="30">A49</f>
        <v>PERE</v>
      </c>
      <c r="B106" s="129" t="str">
        <f t="shared" si="30"/>
        <v>MJ (LHV)</v>
      </c>
      <c r="C106" s="129">
        <f>C108-C107</f>
        <v>6506.9039999999986</v>
      </c>
      <c r="D106" s="129">
        <f t="shared" si="30"/>
        <v>2.1860624999999998</v>
      </c>
      <c r="E106" s="133">
        <f>E108</f>
        <v>593.72014999999999</v>
      </c>
      <c r="F106" s="129">
        <f t="shared" si="30"/>
        <v>2.8820838000000001E-2</v>
      </c>
      <c r="G106" s="129">
        <f t="shared" si="30"/>
        <v>3.4482678</v>
      </c>
      <c r="H106" s="130">
        <f>H108-H107</f>
        <v>8358.0333841000011</v>
      </c>
      <c r="I106" s="129">
        <f t="shared" si="30"/>
        <v>-23.374022</v>
      </c>
      <c r="J106" s="129">
        <f t="shared" si="30"/>
        <v>-779.13406999999995</v>
      </c>
    </row>
    <row r="107" spans="1:10" x14ac:dyDescent="0.25">
      <c r="A107" t="str">
        <f t="shared" ref="A107:J107" si="31">A50</f>
        <v>PERM</v>
      </c>
      <c r="B107" t="str">
        <f t="shared" si="31"/>
        <v>MJ (LHV)</v>
      </c>
      <c r="C107" s="132">
        <v>8356.18</v>
      </c>
      <c r="D107">
        <f t="shared" si="31"/>
        <v>0</v>
      </c>
      <c r="E107" s="132">
        <v>0</v>
      </c>
      <c r="F107">
        <f t="shared" si="31"/>
        <v>0</v>
      </c>
      <c r="G107">
        <f t="shared" si="31"/>
        <v>0</v>
      </c>
      <c r="H107" s="16">
        <f>C107*-1</f>
        <v>-8356.18</v>
      </c>
      <c r="I107">
        <f t="shared" si="31"/>
        <v>0</v>
      </c>
      <c r="J107">
        <f t="shared" si="31"/>
        <v>0</v>
      </c>
    </row>
    <row r="108" spans="1:10" x14ac:dyDescent="0.25">
      <c r="A108" t="str">
        <f t="shared" ref="A108:J108" si="32">A51</f>
        <v>PERT</v>
      </c>
      <c r="B108" t="str">
        <f t="shared" si="32"/>
        <v>MJ (LHV)</v>
      </c>
      <c r="C108" s="16">
        <f>C51-4914.773</f>
        <v>14863.083999999999</v>
      </c>
      <c r="D108">
        <f t="shared" si="32"/>
        <v>2.1860624999999998</v>
      </c>
      <c r="E108">
        <f t="shared" si="32"/>
        <v>593.72014999999999</v>
      </c>
      <c r="F108">
        <f t="shared" si="32"/>
        <v>2.8820838000000001E-2</v>
      </c>
      <c r="G108">
        <f t="shared" si="32"/>
        <v>3.4482678</v>
      </c>
      <c r="H108">
        <f t="shared" si="32"/>
        <v>1.8533841</v>
      </c>
      <c r="I108">
        <f t="shared" si="32"/>
        <v>-23.374022</v>
      </c>
      <c r="J108">
        <f t="shared" si="32"/>
        <v>-779.13406999999995</v>
      </c>
    </row>
    <row r="109" spans="1:10" x14ac:dyDescent="0.25">
      <c r="A109" t="str">
        <f t="shared" ref="A109:J109" si="33">A52</f>
        <v>PENRE</v>
      </c>
      <c r="B109" t="str">
        <f t="shared" si="33"/>
        <v>MJ (LHV)</v>
      </c>
      <c r="C109">
        <f t="shared" si="33"/>
        <v>2044.9981</v>
      </c>
      <c r="D109">
        <f t="shared" si="33"/>
        <v>133.81710000000001</v>
      </c>
      <c r="E109" s="16">
        <f>E111-E110</f>
        <v>131.42069000000001</v>
      </c>
      <c r="F109">
        <f t="shared" si="33"/>
        <v>4.7113985999999999</v>
      </c>
      <c r="G109">
        <f t="shared" si="33"/>
        <v>200.94345999999999</v>
      </c>
      <c r="H109" s="16">
        <f>H111-H110</f>
        <v>181.46703299999999</v>
      </c>
      <c r="I109">
        <f t="shared" si="33"/>
        <v>-60.373137999999997</v>
      </c>
      <c r="J109">
        <f t="shared" si="33"/>
        <v>-2012.4378999999999</v>
      </c>
    </row>
    <row r="110" spans="1:10" x14ac:dyDescent="0.25">
      <c r="A110" t="str">
        <f t="shared" ref="A110:J110" si="34">A53</f>
        <v>PENRM</v>
      </c>
      <c r="B110" t="str">
        <f t="shared" si="34"/>
        <v>MJ (LHV)</v>
      </c>
      <c r="C110" s="16">
        <v>160.29</v>
      </c>
      <c r="D110">
        <f t="shared" si="34"/>
        <v>0</v>
      </c>
      <c r="E110" s="16">
        <v>-32.520000000000003</v>
      </c>
      <c r="F110">
        <f t="shared" si="34"/>
        <v>0</v>
      </c>
      <c r="G110">
        <f t="shared" si="34"/>
        <v>0</v>
      </c>
      <c r="H110" s="16">
        <f>(C110+E110)*-1</f>
        <v>-127.76999999999998</v>
      </c>
      <c r="I110">
        <f t="shared" si="34"/>
        <v>0</v>
      </c>
      <c r="J110">
        <f t="shared" si="34"/>
        <v>0</v>
      </c>
    </row>
    <row r="111" spans="1:10" x14ac:dyDescent="0.25">
      <c r="A111" t="str">
        <f t="shared" ref="A111:J111" si="35">A54</f>
        <v>PENRT</v>
      </c>
      <c r="B111" t="str">
        <f t="shared" si="35"/>
        <v>MJ (LHV)</v>
      </c>
      <c r="C111" s="16">
        <f>C109+C110</f>
        <v>2205.2881000000002</v>
      </c>
      <c r="D111">
        <f t="shared" si="35"/>
        <v>133.81710000000001</v>
      </c>
      <c r="E111">
        <f t="shared" si="35"/>
        <v>98.900689999999997</v>
      </c>
      <c r="F111">
        <f t="shared" si="35"/>
        <v>4.7113985999999999</v>
      </c>
      <c r="G111">
        <f t="shared" si="35"/>
        <v>200.94345999999999</v>
      </c>
      <c r="H111">
        <f>H54</f>
        <v>53.697032999999998</v>
      </c>
      <c r="I111">
        <f t="shared" si="35"/>
        <v>-60.373137999999997</v>
      </c>
      <c r="J111">
        <f t="shared" si="35"/>
        <v>-2012.4378999999999</v>
      </c>
    </row>
    <row r="112" spans="1:10" x14ac:dyDescent="0.25">
      <c r="A112" t="str">
        <f t="shared" ref="A112:B112" si="36">A55</f>
        <v>Use of secondary material</v>
      </c>
      <c r="B112" t="str">
        <f t="shared" si="36"/>
        <v>kg</v>
      </c>
      <c r="C112" s="16">
        <v>0</v>
      </c>
      <c r="D112" s="16">
        <v>0</v>
      </c>
      <c r="E112" s="16">
        <v>0</v>
      </c>
      <c r="F112" s="16">
        <v>0</v>
      </c>
      <c r="G112" s="16">
        <v>0</v>
      </c>
      <c r="H112" s="16">
        <v>0</v>
      </c>
      <c r="I112" s="16">
        <v>0</v>
      </c>
      <c r="J112" s="16">
        <v>0</v>
      </c>
    </row>
    <row r="113" spans="1:10" x14ac:dyDescent="0.25">
      <c r="A113" t="str">
        <f t="shared" ref="A113:B113" si="37">A56</f>
        <v>Use of renewable secondary fuels</v>
      </c>
      <c r="B113" t="str">
        <f t="shared" si="37"/>
        <v>MJ (LHV)</v>
      </c>
      <c r="C113" s="16">
        <v>0</v>
      </c>
      <c r="D113" s="16">
        <v>0</v>
      </c>
      <c r="E113" s="16">
        <v>0</v>
      </c>
      <c r="F113" s="16">
        <v>0</v>
      </c>
      <c r="G113" s="16">
        <v>0</v>
      </c>
      <c r="H113" s="16">
        <v>0</v>
      </c>
      <c r="I113" s="16">
        <v>0</v>
      </c>
      <c r="J113" s="16">
        <v>0</v>
      </c>
    </row>
    <row r="114" spans="1:10" x14ac:dyDescent="0.25">
      <c r="A114" t="str">
        <f t="shared" ref="A114:J114" si="38">A57</f>
        <v>Use of non-renewable secondary fuels</v>
      </c>
      <c r="B114" t="str">
        <f t="shared" si="38"/>
        <v>MJ (LHV)</v>
      </c>
      <c r="C114">
        <f t="shared" si="38"/>
        <v>0</v>
      </c>
      <c r="D114">
        <f t="shared" si="38"/>
        <v>0</v>
      </c>
      <c r="E114">
        <f t="shared" si="38"/>
        <v>0</v>
      </c>
      <c r="F114">
        <f t="shared" si="38"/>
        <v>0</v>
      </c>
      <c r="G114">
        <f t="shared" si="38"/>
        <v>0</v>
      </c>
      <c r="H114">
        <f t="shared" si="38"/>
        <v>0</v>
      </c>
      <c r="I114">
        <f t="shared" si="38"/>
        <v>0</v>
      </c>
      <c r="J114">
        <f t="shared" si="38"/>
        <v>0</v>
      </c>
    </row>
    <row r="115" spans="1:10" x14ac:dyDescent="0.25">
      <c r="A115" s="127" t="str">
        <f t="shared" ref="A115:J115" si="39">A58</f>
        <v>Net use of fresh water</v>
      </c>
      <c r="B115" s="127" t="str">
        <f t="shared" si="39"/>
        <v>m3</v>
      </c>
      <c r="C115" s="127">
        <f t="shared" si="39"/>
        <v>2.0826031</v>
      </c>
      <c r="D115" s="127">
        <f t="shared" si="39"/>
        <v>1.9535607999999999E-2</v>
      </c>
      <c r="E115" s="127">
        <f t="shared" si="39"/>
        <v>6.8996536999999997E-2</v>
      </c>
      <c r="F115" s="127">
        <f t="shared" si="39"/>
        <v>3.3725501999999998E-4</v>
      </c>
      <c r="G115" s="127">
        <f t="shared" si="39"/>
        <v>2.7914372E-2</v>
      </c>
      <c r="H115" s="127">
        <f t="shared" si="39"/>
        <v>0.10334358</v>
      </c>
      <c r="I115" s="127">
        <f t="shared" si="39"/>
        <v>-4.9324624999999997E-2</v>
      </c>
      <c r="J115" s="127">
        <f t="shared" si="39"/>
        <v>-1.6441542</v>
      </c>
    </row>
    <row r="116" spans="1:10" x14ac:dyDescent="0.25">
      <c r="A116" s="129" t="str">
        <f t="shared" ref="A116:J116" si="40">A59</f>
        <v>Hazardous waste disposed</v>
      </c>
      <c r="B116" s="129" t="str">
        <f t="shared" si="40"/>
        <v>kg</v>
      </c>
      <c r="C116" s="129">
        <f t="shared" si="40"/>
        <v>7.4948815</v>
      </c>
      <c r="D116" s="129">
        <f t="shared" si="40"/>
        <v>0.19474209000000001</v>
      </c>
      <c r="E116" s="129">
        <f t="shared" si="40"/>
        <v>0.34703888999999999</v>
      </c>
      <c r="F116" s="129">
        <f t="shared" si="40"/>
        <v>5.2632269999999997E-3</v>
      </c>
      <c r="G116" s="129">
        <f t="shared" si="40"/>
        <v>0.29311341000000002</v>
      </c>
      <c r="H116" s="129">
        <f t="shared" si="40"/>
        <v>2.3812245000000001</v>
      </c>
      <c r="I116" s="129">
        <f t="shared" si="40"/>
        <v>-7.8300946999999996E-2</v>
      </c>
      <c r="J116" s="129">
        <f t="shared" si="40"/>
        <v>-2.6100316000000001</v>
      </c>
    </row>
    <row r="117" spans="1:10" x14ac:dyDescent="0.25">
      <c r="A117" t="str">
        <f t="shared" ref="A117:J117" si="41">A60</f>
        <v>Non-hazardous waste disposed</v>
      </c>
      <c r="B117" t="str">
        <f t="shared" si="41"/>
        <v>kg</v>
      </c>
      <c r="C117">
        <f t="shared" si="41"/>
        <v>489.58546000000001</v>
      </c>
      <c r="D117">
        <f t="shared" si="41"/>
        <v>3.9794277</v>
      </c>
      <c r="E117">
        <f t="shared" si="41"/>
        <v>31.711555000000001</v>
      </c>
      <c r="F117">
        <f t="shared" si="41"/>
        <v>7.1925456999999998E-2</v>
      </c>
      <c r="G117">
        <f t="shared" si="41"/>
        <v>6.1908078</v>
      </c>
      <c r="H117">
        <f t="shared" si="41"/>
        <v>520.64027999999996</v>
      </c>
      <c r="I117">
        <f t="shared" si="41"/>
        <v>-8.8253757000000004</v>
      </c>
      <c r="J117">
        <f t="shared" si="41"/>
        <v>-294.17919000000001</v>
      </c>
    </row>
    <row r="118" spans="1:10" x14ac:dyDescent="0.25">
      <c r="A118" t="str">
        <f t="shared" ref="A118:J118" si="42">A61</f>
        <v>Radioactive waste disposed</v>
      </c>
      <c r="B118" t="str">
        <f t="shared" si="42"/>
        <v>kg</v>
      </c>
      <c r="C118">
        <f t="shared" si="42"/>
        <v>4.1118624000000001E-3</v>
      </c>
      <c r="D118">
        <f t="shared" si="42"/>
        <v>4.1273136999999997E-5</v>
      </c>
      <c r="E118">
        <f t="shared" si="42"/>
        <v>1.3019200999999999E-4</v>
      </c>
      <c r="F118">
        <f t="shared" si="42"/>
        <v>5.1719155999999998E-7</v>
      </c>
      <c r="G118">
        <f t="shared" si="42"/>
        <v>6.4767026999999999E-5</v>
      </c>
      <c r="H118">
        <f t="shared" si="42"/>
        <v>2.5697025999999999E-5</v>
      </c>
      <c r="I118">
        <f t="shared" si="42"/>
        <v>-1.1564114E-4</v>
      </c>
      <c r="J118">
        <f t="shared" si="42"/>
        <v>-3.8547045000000002E-3</v>
      </c>
    </row>
    <row r="119" spans="1:10" x14ac:dyDescent="0.25">
      <c r="A119" t="str">
        <f t="shared" ref="A119:J119" si="43">A62</f>
        <v>Components for re-use</v>
      </c>
      <c r="B119" t="str">
        <f t="shared" si="43"/>
        <v>kg</v>
      </c>
      <c r="C119">
        <f t="shared" si="43"/>
        <v>0</v>
      </c>
      <c r="D119">
        <f t="shared" si="43"/>
        <v>0</v>
      </c>
      <c r="E119">
        <f t="shared" si="43"/>
        <v>0</v>
      </c>
      <c r="F119">
        <f t="shared" si="43"/>
        <v>0</v>
      </c>
      <c r="G119">
        <f t="shared" si="43"/>
        <v>0</v>
      </c>
      <c r="H119">
        <f t="shared" si="43"/>
        <v>0</v>
      </c>
      <c r="I119">
        <f t="shared" si="43"/>
        <v>0</v>
      </c>
      <c r="J119">
        <f t="shared" si="43"/>
        <v>0</v>
      </c>
    </row>
    <row r="120" spans="1:10" x14ac:dyDescent="0.25">
      <c r="A120" t="str">
        <f t="shared" ref="A120:B120" si="44">A63</f>
        <v>Materials for recycling</v>
      </c>
      <c r="B120" t="str">
        <f t="shared" si="44"/>
        <v>kg</v>
      </c>
      <c r="C120" s="16">
        <v>0</v>
      </c>
      <c r="D120" s="16">
        <v>0</v>
      </c>
      <c r="E120" s="16">
        <v>0</v>
      </c>
      <c r="F120" s="16">
        <v>0</v>
      </c>
      <c r="G120" s="16">
        <v>0</v>
      </c>
      <c r="H120" s="16">
        <v>0</v>
      </c>
      <c r="I120" s="16">
        <v>0</v>
      </c>
      <c r="J120" s="16">
        <v>0</v>
      </c>
    </row>
    <row r="121" spans="1:10" x14ac:dyDescent="0.25">
      <c r="A121" t="str">
        <f t="shared" ref="A121:B121" si="45">A64</f>
        <v>Materials for energy recovery</v>
      </c>
      <c r="B121" t="str">
        <f t="shared" si="45"/>
        <v>kg</v>
      </c>
      <c r="C121" s="16">
        <v>0</v>
      </c>
      <c r="D121" s="16">
        <v>0</v>
      </c>
      <c r="E121" s="16">
        <v>0</v>
      </c>
      <c r="F121" s="16">
        <v>0</v>
      </c>
      <c r="G121" s="16">
        <v>0</v>
      </c>
      <c r="H121" s="16">
        <v>0</v>
      </c>
      <c r="I121" s="16">
        <v>0</v>
      </c>
      <c r="J121" s="16">
        <v>0</v>
      </c>
    </row>
    <row r="122" spans="1:10" x14ac:dyDescent="0.25">
      <c r="A122" t="str">
        <f t="shared" ref="A122:B122" si="46">A65</f>
        <v>Exported energy - electricity</v>
      </c>
      <c r="B122" t="str">
        <f t="shared" si="46"/>
        <v>MJ</v>
      </c>
      <c r="C122" s="16">
        <v>0</v>
      </c>
      <c r="D122" s="16">
        <v>0</v>
      </c>
      <c r="E122" s="16">
        <v>29.045000000000002</v>
      </c>
      <c r="F122" s="16">
        <v>0</v>
      </c>
      <c r="G122" s="16">
        <v>0</v>
      </c>
      <c r="H122" s="132">
        <v>968.10500000000002</v>
      </c>
      <c r="I122" s="16">
        <v>0</v>
      </c>
      <c r="J122" s="16">
        <v>0</v>
      </c>
    </row>
    <row r="123" spans="1:10" x14ac:dyDescent="0.25">
      <c r="A123" t="str">
        <f t="shared" ref="A123:B123" si="47">A66</f>
        <v>Exported energy - heat</v>
      </c>
      <c r="B123" t="str">
        <f t="shared" si="47"/>
        <v>MJ</v>
      </c>
      <c r="C123" s="16">
        <v>0</v>
      </c>
      <c r="D123" s="16">
        <v>0</v>
      </c>
      <c r="E123" s="16">
        <v>73.42</v>
      </c>
      <c r="F123" s="16">
        <v>0</v>
      </c>
      <c r="G123" s="16">
        <v>0</v>
      </c>
      <c r="H123" s="132">
        <v>2446.5340000000001</v>
      </c>
      <c r="I123" s="16">
        <v>0</v>
      </c>
      <c r="J123" s="16">
        <v>0</v>
      </c>
    </row>
    <row r="124" spans="1:10" x14ac:dyDescent="0.25">
      <c r="A124" s="127" t="str">
        <f t="shared" ref="A124:B124" si="48">A67</f>
        <v>Recovered energy</v>
      </c>
      <c r="B124" s="127" t="str">
        <f t="shared" si="48"/>
        <v>MJ</v>
      </c>
      <c r="C124" s="131">
        <f>C122+C123</f>
        <v>0</v>
      </c>
      <c r="D124" s="131">
        <f t="shared" ref="D124:J124" si="49">D122+D123</f>
        <v>0</v>
      </c>
      <c r="E124" s="131">
        <f t="shared" si="49"/>
        <v>102.465</v>
      </c>
      <c r="F124" s="131">
        <f t="shared" si="49"/>
        <v>0</v>
      </c>
      <c r="G124" s="131">
        <f t="shared" si="49"/>
        <v>0</v>
      </c>
      <c r="H124" s="138">
        <f t="shared" si="49"/>
        <v>3414.6390000000001</v>
      </c>
      <c r="I124" s="131">
        <f t="shared" si="49"/>
        <v>0</v>
      </c>
      <c r="J124" s="131">
        <f t="shared" si="49"/>
        <v>0</v>
      </c>
    </row>
    <row r="125" spans="1:10" x14ac:dyDescent="0.25">
      <c r="A125" t="str">
        <f t="shared" ref="A125:B125" si="50">A68</f>
        <v>Biogenic carbon content - product</v>
      </c>
      <c r="B125" t="str">
        <f t="shared" si="50"/>
        <v>kg C</v>
      </c>
      <c r="C125" s="16">
        <f>-C80/44*12</f>
        <v>221.8609090909091</v>
      </c>
      <c r="D125" s="16">
        <f t="shared" ref="D125:J125" si="51">D80/44*12</f>
        <v>0</v>
      </c>
      <c r="E125" s="16">
        <f t="shared" si="51"/>
        <v>0</v>
      </c>
      <c r="F125" s="16">
        <f t="shared" si="51"/>
        <v>0</v>
      </c>
      <c r="G125" s="16">
        <f t="shared" si="51"/>
        <v>0</v>
      </c>
      <c r="H125" s="16">
        <f>C125*-1</f>
        <v>-221.8609090909091</v>
      </c>
      <c r="I125" s="16">
        <f t="shared" si="51"/>
        <v>0</v>
      </c>
      <c r="J125" s="16">
        <f t="shared" si="51"/>
        <v>0</v>
      </c>
    </row>
    <row r="126" spans="1:10" x14ac:dyDescent="0.25">
      <c r="A126" t="str">
        <f t="shared" ref="A126:E126" si="52">A69</f>
        <v>Biogenic carbon content - packaging</v>
      </c>
      <c r="B126" t="str">
        <f t="shared" si="52"/>
        <v>kg C</v>
      </c>
      <c r="C126" s="16">
        <f t="shared" si="52"/>
        <v>0</v>
      </c>
      <c r="D126" s="16">
        <f t="shared" si="52"/>
        <v>0</v>
      </c>
      <c r="E126" s="16">
        <f t="shared" si="52"/>
        <v>0</v>
      </c>
      <c r="F126" s="16"/>
      <c r="G126" s="16"/>
      <c r="H126" s="16"/>
      <c r="I126" s="16"/>
      <c r="J126" s="16"/>
    </row>
    <row r="128" spans="1:10" x14ac:dyDescent="0.25">
      <c r="C128" t="s">
        <v>72</v>
      </c>
      <c r="D128" t="s">
        <v>1</v>
      </c>
      <c r="E128" t="s">
        <v>2</v>
      </c>
      <c r="F128" t="s">
        <v>3</v>
      </c>
      <c r="G128" t="s">
        <v>4</v>
      </c>
      <c r="H128" t="s">
        <v>5</v>
      </c>
      <c r="I128" t="s">
        <v>6</v>
      </c>
    </row>
    <row r="129" spans="2:9" x14ac:dyDescent="0.25">
      <c r="B129" t="s">
        <v>166</v>
      </c>
      <c r="C129">
        <f>C78</f>
        <v>-671.45886530000007</v>
      </c>
      <c r="D129">
        <f>D78</f>
        <v>9.1344692071999987</v>
      </c>
      <c r="E129">
        <f>E78</f>
        <v>8.8182608330000001</v>
      </c>
      <c r="F129">
        <f t="shared" ref="F129:H129" si="53">F78</f>
        <v>0.36023927762699998</v>
      </c>
      <c r="G129">
        <f t="shared" si="53"/>
        <v>14.289082709699999</v>
      </c>
      <c r="H129">
        <f t="shared" si="53"/>
        <v>820.09501529060003</v>
      </c>
      <c r="I129">
        <v>0</v>
      </c>
    </row>
    <row r="130" spans="2:9" x14ac:dyDescent="0.25">
      <c r="B130" t="s">
        <v>98</v>
      </c>
      <c r="C130">
        <f t="shared" ref="C130:H130" si="54">C79</f>
        <v>141.00013999999999</v>
      </c>
      <c r="D130">
        <f t="shared" si="54"/>
        <v>9.1313046999999994</v>
      </c>
      <c r="E130">
        <f t="shared" si="54"/>
        <v>8.7868838</v>
      </c>
      <c r="F130">
        <f t="shared" si="54"/>
        <v>0.36020796999999999</v>
      </c>
      <c r="G130">
        <f t="shared" si="54"/>
        <v>14.284331999999999</v>
      </c>
      <c r="H130">
        <f t="shared" si="54"/>
        <v>6.6039487000000001</v>
      </c>
      <c r="I130">
        <v>0</v>
      </c>
    </row>
    <row r="131" spans="2:9" x14ac:dyDescent="0.25">
      <c r="B131" t="s">
        <v>99</v>
      </c>
      <c r="C131">
        <f t="shared" ref="C131:I131" si="55">C80</f>
        <v>-813.49</v>
      </c>
      <c r="D131">
        <f t="shared" si="55"/>
        <v>0</v>
      </c>
      <c r="E131">
        <f t="shared" si="55"/>
        <v>0</v>
      </c>
      <c r="F131">
        <f t="shared" si="55"/>
        <v>0</v>
      </c>
      <c r="G131">
        <f t="shared" si="55"/>
        <v>0</v>
      </c>
      <c r="H131">
        <f t="shared" si="55"/>
        <v>813.49</v>
      </c>
      <c r="I131">
        <f t="shared" si="55"/>
        <v>0</v>
      </c>
    </row>
    <row r="132" spans="2:9" x14ac:dyDescent="0.25">
      <c r="B132" t="s">
        <v>128</v>
      </c>
      <c r="C132">
        <f t="shared" ref="C132:H132" si="56">C81</f>
        <v>1.0309946999999999</v>
      </c>
      <c r="D132">
        <f t="shared" si="56"/>
        <v>3.1645072000000001E-3</v>
      </c>
      <c r="E132">
        <f t="shared" si="56"/>
        <v>3.1377032999999999E-2</v>
      </c>
      <c r="F132">
        <f t="shared" si="56"/>
        <v>3.1307626999999999E-5</v>
      </c>
      <c r="G132">
        <f t="shared" si="56"/>
        <v>4.7507097000000003E-3</v>
      </c>
      <c r="H132">
        <f t="shared" si="56"/>
        <v>1.0665906000000001E-3</v>
      </c>
      <c r="I132">
        <v>0</v>
      </c>
    </row>
    <row r="133" spans="2:9" x14ac:dyDescent="0.25">
      <c r="B133" t="s">
        <v>20</v>
      </c>
      <c r="C133">
        <f t="shared" ref="C133:H133" si="57">C82</f>
        <v>5.6327033999999999E-6</v>
      </c>
      <c r="D133">
        <f t="shared" si="57"/>
        <v>1.8697669999999999E-7</v>
      </c>
      <c r="E133">
        <f t="shared" si="57"/>
        <v>2.1126298999999999E-7</v>
      </c>
      <c r="F133">
        <f t="shared" si="57"/>
        <v>5.5121632999999999E-9</v>
      </c>
      <c r="G133">
        <f t="shared" si="57"/>
        <v>2.8401419000000002E-7</v>
      </c>
      <c r="H133">
        <f t="shared" si="57"/>
        <v>9.2044232999999998E-8</v>
      </c>
      <c r="I133">
        <v>0</v>
      </c>
    </row>
    <row r="134" spans="2:9" x14ac:dyDescent="0.25">
      <c r="B134" t="s">
        <v>21</v>
      </c>
      <c r="C134">
        <f t="shared" ref="C134:H134" si="58">C83</f>
        <v>0.88905670999999997</v>
      </c>
      <c r="D134">
        <f t="shared" si="58"/>
        <v>2.0600418999999998E-2</v>
      </c>
      <c r="E134">
        <f t="shared" si="58"/>
        <v>4.4039433000000003E-2</v>
      </c>
      <c r="F134">
        <f t="shared" si="58"/>
        <v>3.2503713999999999E-3</v>
      </c>
      <c r="G134">
        <f t="shared" si="58"/>
        <v>2.9749679000000001E-2</v>
      </c>
      <c r="H134">
        <f t="shared" si="58"/>
        <v>7.7109868999999998E-2</v>
      </c>
      <c r="I134">
        <v>0</v>
      </c>
    </row>
    <row r="135" spans="2:9" x14ac:dyDescent="0.25">
      <c r="B135" t="s">
        <v>419</v>
      </c>
      <c r="C135">
        <f t="shared" ref="C135:H135" si="59">C84</f>
        <v>5.1103927E-2</v>
      </c>
      <c r="D135">
        <f t="shared" si="59"/>
        <v>6.3351434999999996E-4</v>
      </c>
      <c r="E135">
        <f t="shared" si="59"/>
        <v>1.7072172000000001E-3</v>
      </c>
      <c r="F135">
        <f t="shared" si="59"/>
        <v>1.0492383999999999E-5</v>
      </c>
      <c r="G135">
        <f t="shared" si="59"/>
        <v>9.6742769000000004E-4</v>
      </c>
      <c r="H135">
        <f t="shared" si="59"/>
        <v>2.3903503E-3</v>
      </c>
      <c r="I135">
        <v>0</v>
      </c>
    </row>
    <row r="136" spans="2:9" x14ac:dyDescent="0.25">
      <c r="B136" t="s">
        <v>420</v>
      </c>
      <c r="C136">
        <f t="shared" ref="C136:H136" si="60">C85</f>
        <v>0.29708783999999999</v>
      </c>
      <c r="D136">
        <f t="shared" si="60"/>
        <v>5.2436384999999999E-3</v>
      </c>
      <c r="E136">
        <f t="shared" si="60"/>
        <v>1.6764900999999999E-2</v>
      </c>
      <c r="F136">
        <f t="shared" si="60"/>
        <v>1.5076205000000001E-3</v>
      </c>
      <c r="G136">
        <f t="shared" si="60"/>
        <v>7.1451127999999997E-3</v>
      </c>
      <c r="H136">
        <f t="shared" si="60"/>
        <v>4.2004643000000001E-2</v>
      </c>
      <c r="I136">
        <v>0</v>
      </c>
    </row>
    <row r="137" spans="2:9" x14ac:dyDescent="0.25">
      <c r="B137" t="s">
        <v>421</v>
      </c>
      <c r="C137">
        <f t="shared" ref="C137:H137" si="61">C86</f>
        <v>3.3203667000000001</v>
      </c>
      <c r="D137">
        <f t="shared" si="61"/>
        <v>5.6664758000000003E-2</v>
      </c>
      <c r="E137">
        <f t="shared" si="61"/>
        <v>0.18370831000000001</v>
      </c>
      <c r="F137">
        <f t="shared" si="61"/>
        <v>1.6505928999999999E-2</v>
      </c>
      <c r="G137">
        <f t="shared" si="61"/>
        <v>7.7089925000000004E-2</v>
      </c>
      <c r="H137">
        <f t="shared" si="61"/>
        <v>0.40235232999999998</v>
      </c>
      <c r="I137">
        <v>0</v>
      </c>
    </row>
    <row r="138" spans="2:9" x14ac:dyDescent="0.25">
      <c r="B138" t="s">
        <v>22</v>
      </c>
      <c r="C138">
        <f t="shared" ref="C138:H138" si="62">C87</f>
        <v>1.2457053</v>
      </c>
      <c r="D138">
        <f t="shared" si="62"/>
        <v>3.52296E-2</v>
      </c>
      <c r="E138">
        <f t="shared" si="62"/>
        <v>6.3395635000000006E-2</v>
      </c>
      <c r="F138">
        <f t="shared" si="62"/>
        <v>4.9223951E-3</v>
      </c>
      <c r="G138">
        <f t="shared" si="62"/>
        <v>4.9440103999999999E-2</v>
      </c>
      <c r="H138">
        <f t="shared" si="62"/>
        <v>0.10055645000000001</v>
      </c>
      <c r="I138">
        <v>0</v>
      </c>
    </row>
    <row r="139" spans="2:9" x14ac:dyDescent="0.25">
      <c r="B139" t="s">
        <v>23</v>
      </c>
      <c r="C139">
        <f t="shared" ref="C139:H140" si="63">C88</f>
        <v>7.9552582000000003E-4</v>
      </c>
      <c r="D139">
        <f t="shared" si="63"/>
        <v>2.7057620000000001E-5</v>
      </c>
      <c r="E139">
        <f t="shared" si="63"/>
        <v>2.7520163999999999E-5</v>
      </c>
      <c r="F139">
        <f t="shared" si="63"/>
        <v>1.2545821E-7</v>
      </c>
      <c r="G139">
        <f t="shared" si="63"/>
        <v>4.6407798999999997E-5</v>
      </c>
      <c r="H139">
        <f t="shared" si="63"/>
        <v>1.0491608E-5</v>
      </c>
      <c r="I139">
        <v>0</v>
      </c>
    </row>
    <row r="140" spans="2:9" x14ac:dyDescent="0.25">
      <c r="B140" t="s">
        <v>24</v>
      </c>
      <c r="C140">
        <f>C89</f>
        <v>2203.6653999999999</v>
      </c>
      <c r="D140">
        <f>D89</f>
        <v>133.81019000000001</v>
      </c>
      <c r="E140">
        <f>E89</f>
        <v>98.866747000000004</v>
      </c>
      <c r="F140">
        <f t="shared" si="63"/>
        <v>4.7113570999999999</v>
      </c>
      <c r="G140">
        <f t="shared" si="63"/>
        <v>200.93409</v>
      </c>
      <c r="H140">
        <f t="shared" si="63"/>
        <v>53.694929000000002</v>
      </c>
      <c r="I140">
        <v>0</v>
      </c>
    </row>
  </sheetData>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K28"/>
  <sheetViews>
    <sheetView zoomScale="110" zoomScaleNormal="110" workbookViewId="0">
      <selection activeCell="F26" sqref="F26:P27"/>
    </sheetView>
  </sheetViews>
  <sheetFormatPr baseColWidth="10" defaultRowHeight="15" x14ac:dyDescent="0.25"/>
  <cols>
    <col min="1" max="1" width="9" customWidth="1"/>
    <col min="2" max="5" width="7.140625" customWidth="1"/>
    <col min="6" max="26" width="9.5703125" customWidth="1"/>
    <col min="27" max="37" width="7.85546875" customWidth="1"/>
  </cols>
  <sheetData>
    <row r="1" spans="1:37" ht="18.75" x14ac:dyDescent="0.3">
      <c r="A1" s="5" t="s">
        <v>49</v>
      </c>
      <c r="K1" s="5"/>
      <c r="AA1" s="94" t="s">
        <v>309</v>
      </c>
    </row>
    <row r="2" spans="1:37" ht="15.75" thickBot="1" x14ac:dyDescent="0.3">
      <c r="I2" s="5" t="s">
        <v>50</v>
      </c>
      <c r="T2" s="5" t="s">
        <v>51</v>
      </c>
    </row>
    <row r="3" spans="1:37" ht="36.75" thickBot="1" x14ac:dyDescent="0.3">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
        <v>297</v>
      </c>
      <c r="X3" s="12" t="s">
        <v>307</v>
      </c>
      <c r="Y3" s="12" t="s">
        <v>298</v>
      </c>
      <c r="Z3" s="12" t="s">
        <v>308</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307</v>
      </c>
      <c r="AJ3" s="12" t="s">
        <v>298</v>
      </c>
      <c r="AK3" s="12" t="s">
        <v>308</v>
      </c>
    </row>
    <row r="4" spans="1:37" ht="15.75" thickBot="1" x14ac:dyDescent="0.3">
      <c r="A4" s="9" t="s">
        <v>65</v>
      </c>
      <c r="B4" s="10" t="s">
        <v>8</v>
      </c>
      <c r="C4" s="100" t="str">
        <f>IF(Gesamtüberblick!C31="","",Gesamtüberblick!C31)</f>
        <v/>
      </c>
      <c r="D4" s="100" t="str">
        <f>IF(Gesamtüberblick!D31="","",Gesamtüberblick!D31)</f>
        <v/>
      </c>
      <c r="E4" s="100" t="str">
        <f>IF(Gesamtüberblick!E31="","",Gesamtüberblick!E31)</f>
        <v/>
      </c>
      <c r="F4" s="100">
        <f>IF(Gesamtüberblick!F31="","",Gesamtüberblick!F31)</f>
        <v>7.4948815</v>
      </c>
      <c r="G4" s="100">
        <f>IF(Gesamtüberblick!G31="","",Gesamtüberblick!G31)</f>
        <v>0.19474209000000001</v>
      </c>
      <c r="H4" s="100">
        <f>IF(Gesamtüberblick!H31="","",Gesamtüberblick!H31)</f>
        <v>0.34703888999999999</v>
      </c>
      <c r="I4" s="119">
        <f>IF(Gesamtüberblick!I31="","",Gesamtüberblick!I31)</f>
        <v>0</v>
      </c>
      <c r="J4" s="119">
        <f>IF(Gesamtüberblick!J31="","",Gesamtüberblick!J31)</f>
        <v>0</v>
      </c>
      <c r="K4" s="119">
        <f>IF(Gesamtüberblick!K31="","",Gesamtüberblick!K31)</f>
        <v>0</v>
      </c>
      <c r="L4" s="119">
        <f>IF(Gesamtüberblick!L31="","",Gesamtüberblick!L31)</f>
        <v>0</v>
      </c>
      <c r="M4" s="119">
        <f>IF(Gesamtüberblick!M31="","",Gesamtüberblick!M31)</f>
        <v>0</v>
      </c>
      <c r="N4" s="119">
        <f>IF(Gesamtüberblick!N31="","",Gesamtüberblick!N31)</f>
        <v>0</v>
      </c>
      <c r="O4" s="119">
        <f>IF(Gesamtüberblick!O31="","",Gesamtüberblick!O31)</f>
        <v>0</v>
      </c>
      <c r="P4" s="100">
        <f>IF(Gesamtüberblick!P31="","",Gesamtüberblick!P31)</f>
        <v>5.2632269999999997E-3</v>
      </c>
      <c r="Q4" s="100">
        <f>IF(Gesamtüberblick!Q31="","",Gesamtüberblick!Q31)</f>
        <v>0.29311341000000002</v>
      </c>
      <c r="R4" s="100">
        <f>IF(Gesamtüberblick!R31="","",Gesamtüberblick!R31)</f>
        <v>2.3812245000000001</v>
      </c>
      <c r="S4" s="119">
        <f>IF(Gesamtüberblick!S31="","",Gesamtüberblick!S31)</f>
        <v>0</v>
      </c>
      <c r="T4" s="100">
        <f>IF(Gesamtüberblick!U31="","",Gesamtüberblick!U31)</f>
        <v>-7.8300946999999996E-2</v>
      </c>
      <c r="U4" s="100">
        <f>IF(Gesamtüberblick!V31="","",Gesamtüberblick!V31)</f>
        <v>-2.6100316000000001</v>
      </c>
      <c r="V4" s="100">
        <f>IF(Gesamtüberblick!T31="","",Gesamtüberblick!T31)</f>
        <v>-2.6883325469999999</v>
      </c>
      <c r="W4" s="100">
        <f>IF(Gesamtüberblick!AD$31="","",Gesamtüberblick!$AD31)</f>
        <v>8.0366624800000004</v>
      </c>
      <c r="X4" s="100">
        <f>IF(Gesamtüberblick!$AE31="","",Gesamtüberblick!$AE31)</f>
        <v>0</v>
      </c>
      <c r="Y4" s="100">
        <f>IF(Gesamtüberblick!AF31="","",Gesamtüberblick!AF31)</f>
        <v>2.6796011370000001</v>
      </c>
      <c r="Z4" s="100">
        <f>IF(Gesamtüberblick!AG31="","",Gesamtüberblick!AG31)</f>
        <v>10.716263617000001</v>
      </c>
      <c r="AA4" s="100" t="str">
        <f>IF(Gesamtüberblick!W31="","",Gesamtüberblick!W31)</f>
        <v/>
      </c>
      <c r="AB4" s="100" t="str">
        <f>IF(Gesamtüberblick!X31="","",Gesamtüberblick!X31)</f>
        <v/>
      </c>
      <c r="AC4" s="100" t="str">
        <f>IF(Gesamtüberblick!Y31="","",Gesamtüberblick!Y31)</f>
        <v/>
      </c>
      <c r="AD4" s="100" t="str">
        <f>IF(Gesamtüberblick!Z31="","",Gesamtüberblick!Z31)</f>
        <v/>
      </c>
      <c r="AE4" s="100" t="str">
        <f>IF(Gesamtüberblick!AB31="","",Gesamtüberblick!AB31)</f>
        <v/>
      </c>
      <c r="AF4" s="100" t="str">
        <f>IF(Gesamtüberblick!AC31="","",Gesamtüberblick!AC31)</f>
        <v/>
      </c>
      <c r="AG4" s="100" t="str">
        <f>IF(Gesamtüberblick!AA31="","",Gesamtüberblick!AA31)</f>
        <v/>
      </c>
      <c r="AH4" s="100">
        <f>IF(Gesamtüberblick!AH$31="","",Gesamtüberblick!$AD31)</f>
        <v>8.0366624800000004</v>
      </c>
      <c r="AI4" s="119">
        <f>IF(Gesamtüberblick!$AE31="","",Gesamtüberblick!$AE31)</f>
        <v>0</v>
      </c>
      <c r="AJ4" s="119">
        <f>IF(Gesamtüberblick!AH31="","",Gesamtüberblick!AH31)</f>
        <v>0</v>
      </c>
      <c r="AK4" s="100">
        <f>IF(Gesamtüberblick!AI31="","",Gesamtüberblick!AI31)</f>
        <v>8.0366624800000004</v>
      </c>
    </row>
    <row r="5" spans="1:37" ht="15.75" thickBot="1" x14ac:dyDescent="0.3">
      <c r="A5" s="9" t="s">
        <v>64</v>
      </c>
      <c r="B5" s="10" t="s">
        <v>8</v>
      </c>
      <c r="C5" s="100" t="str">
        <f>IF(Gesamtüberblick!C32="","",Gesamtüberblick!C32)</f>
        <v/>
      </c>
      <c r="D5" s="100" t="str">
        <f>IF(Gesamtüberblick!D32="","",Gesamtüberblick!D32)</f>
        <v/>
      </c>
      <c r="E5" s="100" t="str">
        <f>IF(Gesamtüberblick!E32="","",Gesamtüberblick!E32)</f>
        <v/>
      </c>
      <c r="F5" s="100">
        <f>IF(Gesamtüberblick!F32="","",Gesamtüberblick!F32)</f>
        <v>489.58546000000001</v>
      </c>
      <c r="G5" s="100">
        <f>IF(Gesamtüberblick!G32="","",Gesamtüberblick!G32)</f>
        <v>3.9794277</v>
      </c>
      <c r="H5" s="100">
        <f>IF(Gesamtüberblick!H32="","",Gesamtüberblick!H32)</f>
        <v>31.711555000000001</v>
      </c>
      <c r="I5" s="119">
        <f>IF(Gesamtüberblick!I32="","",Gesamtüberblick!I32)</f>
        <v>0</v>
      </c>
      <c r="J5" s="119">
        <f>IF(Gesamtüberblick!J32="","",Gesamtüberblick!J32)</f>
        <v>0</v>
      </c>
      <c r="K5" s="119">
        <f>IF(Gesamtüberblick!K32="","",Gesamtüberblick!K32)</f>
        <v>0</v>
      </c>
      <c r="L5" s="119">
        <f>IF(Gesamtüberblick!L32="","",Gesamtüberblick!L32)</f>
        <v>0</v>
      </c>
      <c r="M5" s="119">
        <f>IF(Gesamtüberblick!M32="","",Gesamtüberblick!M32)</f>
        <v>0</v>
      </c>
      <c r="N5" s="119">
        <f>IF(Gesamtüberblick!N32="","",Gesamtüberblick!N32)</f>
        <v>0</v>
      </c>
      <c r="O5" s="119">
        <f>IF(Gesamtüberblick!O32="","",Gesamtüberblick!O32)</f>
        <v>0</v>
      </c>
      <c r="P5" s="100">
        <f>IF(Gesamtüberblick!P32="","",Gesamtüberblick!P32)</f>
        <v>7.1925456999999998E-2</v>
      </c>
      <c r="Q5" s="100">
        <f>IF(Gesamtüberblick!Q32="","",Gesamtüberblick!Q32)</f>
        <v>6.1908078</v>
      </c>
      <c r="R5" s="100">
        <f>IF(Gesamtüberblick!R32="","",Gesamtüberblick!R32)</f>
        <v>520.64027999999996</v>
      </c>
      <c r="S5" s="119">
        <f>IF(Gesamtüberblick!S32="","",Gesamtüberblick!S32)</f>
        <v>0</v>
      </c>
      <c r="T5" s="100">
        <f>IF(Gesamtüberblick!U32="","",Gesamtüberblick!U32)</f>
        <v>-8.8253757000000004</v>
      </c>
      <c r="U5" s="100">
        <f>IF(Gesamtüberblick!V32="","",Gesamtüberblick!V32)</f>
        <v>-294.17919000000001</v>
      </c>
      <c r="V5" s="100">
        <f>IF(Gesamtüberblick!T32="","",Gesamtüberblick!T32)</f>
        <v>-303.0045657</v>
      </c>
      <c r="W5" s="100">
        <f>IF(Gesamtüberblick!AD$31="","",Gesamtüberblick!$AD32)</f>
        <v>525.27644269999996</v>
      </c>
      <c r="X5" s="100">
        <f>IF(Gesamtüberblick!$AE32="","",Gesamtüberblick!$AE32)</f>
        <v>0</v>
      </c>
      <c r="Y5" s="100">
        <f>IF(Gesamtüberblick!AF32="","",Gesamtüberblick!AF32)</f>
        <v>526.903013257</v>
      </c>
      <c r="Z5" s="100">
        <f>IF(Gesamtüberblick!AG32="","",Gesamtüberblick!AG32)</f>
        <v>1052.1794559569998</v>
      </c>
      <c r="AA5" s="100" t="str">
        <f>IF(Gesamtüberblick!W32="","",Gesamtüberblick!W32)</f>
        <v/>
      </c>
      <c r="AB5" s="100" t="str">
        <f>IF(Gesamtüberblick!X32="","",Gesamtüberblick!X32)</f>
        <v/>
      </c>
      <c r="AC5" s="100" t="str">
        <f>IF(Gesamtüberblick!Y32="","",Gesamtüberblick!Y32)</f>
        <v/>
      </c>
      <c r="AD5" s="100" t="str">
        <f>IF(Gesamtüberblick!Z32="","",Gesamtüberblick!Z32)</f>
        <v/>
      </c>
      <c r="AE5" s="100" t="str">
        <f>IF(Gesamtüberblick!AB32="","",Gesamtüberblick!AB32)</f>
        <v/>
      </c>
      <c r="AF5" s="100" t="str">
        <f>IF(Gesamtüberblick!AC32="","",Gesamtüberblick!AC32)</f>
        <v/>
      </c>
      <c r="AG5" s="100" t="str">
        <f>IF(Gesamtüberblick!AA32="","",Gesamtüberblick!AA32)</f>
        <v/>
      </c>
      <c r="AH5" s="100">
        <f>IF(Gesamtüberblick!AH$31="","",Gesamtüberblick!$AD32)</f>
        <v>525.27644269999996</v>
      </c>
      <c r="AI5" s="119">
        <f>IF(Gesamtüberblick!$AE32="","",Gesamtüberblick!$AE32)</f>
        <v>0</v>
      </c>
      <c r="AJ5" s="119">
        <f>IF(Gesamtüberblick!AH32="","",Gesamtüberblick!AH32)</f>
        <v>0</v>
      </c>
      <c r="AK5" s="100">
        <f>IF(Gesamtüberblick!AI32="","",Gesamtüberblick!AI32)</f>
        <v>525.27644269999996</v>
      </c>
    </row>
    <row r="6" spans="1:37" ht="15.75" thickBot="1" x14ac:dyDescent="0.3">
      <c r="A6" s="9" t="s">
        <v>41</v>
      </c>
      <c r="B6" s="10" t="s">
        <v>8</v>
      </c>
      <c r="C6" s="100" t="str">
        <f>IF(Gesamtüberblick!C33="","",Gesamtüberblick!C33)</f>
        <v/>
      </c>
      <c r="D6" s="100" t="str">
        <f>IF(Gesamtüberblick!D33="","",Gesamtüberblick!D33)</f>
        <v/>
      </c>
      <c r="E6" s="100" t="str">
        <f>IF(Gesamtüberblick!E33="","",Gesamtüberblick!E33)</f>
        <v/>
      </c>
      <c r="F6" s="100">
        <f>IF(Gesamtüberblick!F33="","",Gesamtüberblick!F33)</f>
        <v>4.1118624000000001E-3</v>
      </c>
      <c r="G6" s="100">
        <f>IF(Gesamtüberblick!G33="","",Gesamtüberblick!G33)</f>
        <v>4.1273136999999997E-5</v>
      </c>
      <c r="H6" s="100">
        <f>IF(Gesamtüberblick!H33="","",Gesamtüberblick!H33)</f>
        <v>1.3019200999999999E-4</v>
      </c>
      <c r="I6" s="119">
        <f>IF(Gesamtüberblick!I33="","",Gesamtüberblick!I33)</f>
        <v>0</v>
      </c>
      <c r="J6" s="119">
        <f>IF(Gesamtüberblick!J33="","",Gesamtüberblick!J33)</f>
        <v>0</v>
      </c>
      <c r="K6" s="119">
        <f>IF(Gesamtüberblick!K33="","",Gesamtüberblick!K33)</f>
        <v>0</v>
      </c>
      <c r="L6" s="119">
        <f>IF(Gesamtüberblick!L33="","",Gesamtüberblick!L33)</f>
        <v>0</v>
      </c>
      <c r="M6" s="119">
        <f>IF(Gesamtüberblick!M33="","",Gesamtüberblick!M33)</f>
        <v>0</v>
      </c>
      <c r="N6" s="119">
        <f>IF(Gesamtüberblick!N33="","",Gesamtüberblick!N33)</f>
        <v>0</v>
      </c>
      <c r="O6" s="119">
        <f>IF(Gesamtüberblick!O33="","",Gesamtüberblick!O33)</f>
        <v>0</v>
      </c>
      <c r="P6" s="100">
        <f>IF(Gesamtüberblick!P33="","",Gesamtüberblick!P33)</f>
        <v>5.1719155999999998E-7</v>
      </c>
      <c r="Q6" s="100">
        <f>IF(Gesamtüberblick!Q33="","",Gesamtüberblick!Q33)</f>
        <v>6.4767026999999999E-5</v>
      </c>
      <c r="R6" s="100">
        <f>IF(Gesamtüberblick!R33="","",Gesamtüberblick!R33)</f>
        <v>2.5697025999999999E-5</v>
      </c>
      <c r="S6" s="119">
        <f>IF(Gesamtüberblick!S33="","",Gesamtüberblick!S33)</f>
        <v>0</v>
      </c>
      <c r="T6" s="100">
        <f>IF(Gesamtüberblick!U33="","",Gesamtüberblick!U33)</f>
        <v>-1.1564114E-4</v>
      </c>
      <c r="U6" s="100">
        <f>IF(Gesamtüberblick!V33="","",Gesamtüberblick!V33)</f>
        <v>-3.8547045000000002E-3</v>
      </c>
      <c r="V6" s="100">
        <f>IF(Gesamtüberblick!T33="","",Gesamtüberblick!T33)</f>
        <v>-3.9703456400000002E-3</v>
      </c>
      <c r="W6" s="100">
        <f>IF(Gesamtüberblick!AD$31="","",Gesamtüberblick!$AD33)</f>
        <v>4.2833275470000008E-3</v>
      </c>
      <c r="X6" s="100">
        <f>IF(Gesamtüberblick!$AE33="","",Gesamtüberblick!$AE33)</f>
        <v>0</v>
      </c>
      <c r="Y6" s="100">
        <f>IF(Gesamtüberblick!AF33="","",Gesamtüberblick!AF33)</f>
        <v>9.0981244559999993E-5</v>
      </c>
      <c r="Z6" s="100">
        <f>IF(Gesamtüberblick!AG33="","",Gesamtüberblick!AG33)</f>
        <v>4.3743087915600011E-3</v>
      </c>
      <c r="AA6" s="100" t="str">
        <f>IF(Gesamtüberblick!W33="","",Gesamtüberblick!W33)</f>
        <v/>
      </c>
      <c r="AB6" s="100" t="str">
        <f>IF(Gesamtüberblick!X33="","",Gesamtüberblick!X33)</f>
        <v/>
      </c>
      <c r="AC6" s="100" t="str">
        <f>IF(Gesamtüberblick!Y33="","",Gesamtüberblick!Y33)</f>
        <v/>
      </c>
      <c r="AD6" s="100" t="str">
        <f>IF(Gesamtüberblick!Z33="","",Gesamtüberblick!Z33)</f>
        <v/>
      </c>
      <c r="AE6" s="100" t="str">
        <f>IF(Gesamtüberblick!AB33="","",Gesamtüberblick!AB33)</f>
        <v/>
      </c>
      <c r="AF6" s="100" t="str">
        <f>IF(Gesamtüberblick!AC33="","",Gesamtüberblick!AC33)</f>
        <v/>
      </c>
      <c r="AG6" s="100" t="str">
        <f>IF(Gesamtüberblick!AA33="","",Gesamtüberblick!AA33)</f>
        <v/>
      </c>
      <c r="AH6" s="100">
        <f>IF(Gesamtüberblick!AH$31="","",Gesamtüberblick!$AD33)</f>
        <v>4.2833275470000008E-3</v>
      </c>
      <c r="AI6" s="119">
        <f>IF(Gesamtüberblick!$AE33="","",Gesamtüberblick!$AE33)</f>
        <v>0</v>
      </c>
      <c r="AJ6" s="119">
        <f>IF(Gesamtüberblick!AH33="","",Gesamtüberblick!AH33)</f>
        <v>0</v>
      </c>
      <c r="AK6" s="100">
        <f>IF(Gesamtüberblick!AI33="","",Gesamtüberblick!AI33)</f>
        <v>4.2833275470000008E-3</v>
      </c>
    </row>
    <row r="7" spans="1:37" ht="15.75" thickBot="1" x14ac:dyDescent="0.3">
      <c r="A7" s="9" t="s">
        <v>42</v>
      </c>
      <c r="B7" s="10" t="s">
        <v>8</v>
      </c>
      <c r="C7" s="100" t="str">
        <f>IF(Gesamtüberblick!C34="","",Gesamtüberblick!C34)</f>
        <v/>
      </c>
      <c r="D7" s="100" t="str">
        <f>IF(Gesamtüberblick!D34="","",Gesamtüberblick!D34)</f>
        <v/>
      </c>
      <c r="E7" s="100" t="str">
        <f>IF(Gesamtüberblick!E34="","",Gesamtüberblick!E34)</f>
        <v/>
      </c>
      <c r="F7" s="119">
        <f>IF(Gesamtüberblick!F34="","",Gesamtüberblick!F34)</f>
        <v>0</v>
      </c>
      <c r="G7" s="119">
        <f>IF(Gesamtüberblick!G34="","",Gesamtüberblick!G34)</f>
        <v>0</v>
      </c>
      <c r="H7" s="119">
        <f>IF(Gesamtüberblick!H34="","",Gesamtüberblick!H34)</f>
        <v>0</v>
      </c>
      <c r="I7" s="119">
        <f>IF(Gesamtüberblick!I34="","",Gesamtüberblick!I34)</f>
        <v>0</v>
      </c>
      <c r="J7" s="119">
        <f>IF(Gesamtüberblick!J34="","",Gesamtüberblick!J34)</f>
        <v>0</v>
      </c>
      <c r="K7" s="119">
        <f>IF(Gesamtüberblick!K34="","",Gesamtüberblick!K34)</f>
        <v>0</v>
      </c>
      <c r="L7" s="119">
        <f>IF(Gesamtüberblick!L34="","",Gesamtüberblick!L34)</f>
        <v>0</v>
      </c>
      <c r="M7" s="119">
        <f>IF(Gesamtüberblick!M34="","",Gesamtüberblick!M34)</f>
        <v>0</v>
      </c>
      <c r="N7" s="119">
        <f>IF(Gesamtüberblick!N34="","",Gesamtüberblick!N34)</f>
        <v>0</v>
      </c>
      <c r="O7" s="119">
        <f>IF(Gesamtüberblick!O34="","",Gesamtüberblick!O34)</f>
        <v>0</v>
      </c>
      <c r="P7" s="119">
        <f>IF(Gesamtüberblick!P34="","",Gesamtüberblick!P34)</f>
        <v>0</v>
      </c>
      <c r="Q7" s="119">
        <f>IF(Gesamtüberblick!Q34="","",Gesamtüberblick!Q34)</f>
        <v>0</v>
      </c>
      <c r="R7" s="119">
        <f>IF(Gesamtüberblick!R34="","",Gesamtüberblick!R34)</f>
        <v>0</v>
      </c>
      <c r="S7" s="119">
        <f>IF(Gesamtüberblick!S34="","",Gesamtüberblick!S34)</f>
        <v>0</v>
      </c>
      <c r="T7" s="119">
        <f>IF(Gesamtüberblick!U34="","",Gesamtüberblick!U34)</f>
        <v>0</v>
      </c>
      <c r="U7" s="119">
        <f>IF(Gesamtüberblick!V34="","",Gesamtüberblick!V34)</f>
        <v>0</v>
      </c>
      <c r="V7" s="119">
        <f>IF(Gesamtüberblick!T34="","",Gesamtüberblick!T34)</f>
        <v>0</v>
      </c>
      <c r="W7" s="119">
        <f>IF(Gesamtüberblick!AD$31="","",Gesamtüberblick!$AD34)</f>
        <v>0</v>
      </c>
      <c r="X7" s="119">
        <f>IF(Gesamtüberblick!$AE34="","",Gesamtüberblick!$AE34)</f>
        <v>0</v>
      </c>
      <c r="Y7" s="119">
        <f>IF(Gesamtüberblick!AF34="","",Gesamtüberblick!AF34)</f>
        <v>0</v>
      </c>
      <c r="Z7" s="119">
        <f>IF(Gesamtüberblick!AG34="","",Gesamtüberblick!AG34)</f>
        <v>0</v>
      </c>
      <c r="AA7" s="100" t="str">
        <f>IF(Gesamtüberblick!W34="","",Gesamtüberblick!W34)</f>
        <v/>
      </c>
      <c r="AB7" s="100" t="str">
        <f>IF(Gesamtüberblick!X34="","",Gesamtüberblick!X34)</f>
        <v/>
      </c>
      <c r="AC7" s="100" t="str">
        <f>IF(Gesamtüberblick!Y34="","",Gesamtüberblick!Y34)</f>
        <v/>
      </c>
      <c r="AD7" s="100" t="str">
        <f>IF(Gesamtüberblick!Z34="","",Gesamtüberblick!Z34)</f>
        <v/>
      </c>
      <c r="AE7" s="100" t="str">
        <f>IF(Gesamtüberblick!AB34="","",Gesamtüberblick!AB34)</f>
        <v/>
      </c>
      <c r="AF7" s="100" t="str">
        <f>IF(Gesamtüberblick!AC34="","",Gesamtüberblick!AC34)</f>
        <v/>
      </c>
      <c r="AG7" s="100" t="str">
        <f>IF(Gesamtüberblick!AA34="","",Gesamtüberblick!AA34)</f>
        <v/>
      </c>
      <c r="AH7" s="119">
        <f>IF(Gesamtüberblick!AH$31="","",Gesamtüberblick!$AD34)</f>
        <v>0</v>
      </c>
      <c r="AI7" s="119">
        <f>IF(Gesamtüberblick!$AE34="","",Gesamtüberblick!$AE34)</f>
        <v>0</v>
      </c>
      <c r="AJ7" s="119">
        <f>IF(Gesamtüberblick!AH34="","",Gesamtüberblick!AH34)</f>
        <v>0</v>
      </c>
      <c r="AK7" s="119">
        <f>IF(Gesamtüberblick!AI34="","",Gesamtüberblick!AI34)</f>
        <v>0</v>
      </c>
    </row>
    <row r="8" spans="1:37" ht="15.75" thickBot="1" x14ac:dyDescent="0.3">
      <c r="A8" s="9" t="s">
        <v>43</v>
      </c>
      <c r="B8" s="10" t="s">
        <v>8</v>
      </c>
      <c r="C8" s="100" t="str">
        <f>IF(Gesamtüberblick!C35="","",Gesamtüberblick!C35)</f>
        <v/>
      </c>
      <c r="D8" s="100" t="str">
        <f>IF(Gesamtüberblick!D35="","",Gesamtüberblick!D35)</f>
        <v/>
      </c>
      <c r="E8" s="100" t="str">
        <f>IF(Gesamtüberblick!E35="","",Gesamtüberblick!E35)</f>
        <v/>
      </c>
      <c r="F8" s="119">
        <f>IF(Gesamtüberblick!F35="","",Gesamtüberblick!F35)</f>
        <v>0</v>
      </c>
      <c r="G8" s="119">
        <f>IF(Gesamtüberblick!G35="","",Gesamtüberblick!G35)</f>
        <v>0</v>
      </c>
      <c r="H8" s="119">
        <f>IF(Gesamtüberblick!H35="","",Gesamtüberblick!H35)</f>
        <v>0</v>
      </c>
      <c r="I8" s="119">
        <f>IF(Gesamtüberblick!I35="","",Gesamtüberblick!I35)</f>
        <v>0</v>
      </c>
      <c r="J8" s="119">
        <f>IF(Gesamtüberblick!J35="","",Gesamtüberblick!J35)</f>
        <v>0</v>
      </c>
      <c r="K8" s="119">
        <f>IF(Gesamtüberblick!K35="","",Gesamtüberblick!K35)</f>
        <v>0</v>
      </c>
      <c r="L8" s="119">
        <f>IF(Gesamtüberblick!L35="","",Gesamtüberblick!L35)</f>
        <v>0</v>
      </c>
      <c r="M8" s="119">
        <f>IF(Gesamtüberblick!M35="","",Gesamtüberblick!M35)</f>
        <v>0</v>
      </c>
      <c r="N8" s="119">
        <f>IF(Gesamtüberblick!N35="","",Gesamtüberblick!N35)</f>
        <v>0</v>
      </c>
      <c r="O8" s="119">
        <f>IF(Gesamtüberblick!O35="","",Gesamtüberblick!O35)</f>
        <v>0</v>
      </c>
      <c r="P8" s="119">
        <f>IF(Gesamtüberblick!P35="","",Gesamtüberblick!P35)</f>
        <v>0</v>
      </c>
      <c r="Q8" s="119">
        <f>IF(Gesamtüberblick!Q35="","",Gesamtüberblick!Q35)</f>
        <v>0</v>
      </c>
      <c r="R8" s="119">
        <f>IF(Gesamtüberblick!R35="","",Gesamtüberblick!R35)</f>
        <v>0</v>
      </c>
      <c r="S8" s="119">
        <f>IF(Gesamtüberblick!S35="","",Gesamtüberblick!S35)</f>
        <v>0</v>
      </c>
      <c r="T8" s="119">
        <f>IF(Gesamtüberblick!U35="","",Gesamtüberblick!U35)</f>
        <v>0</v>
      </c>
      <c r="U8" s="119">
        <f>IF(Gesamtüberblick!V35="","",Gesamtüberblick!V35)</f>
        <v>0</v>
      </c>
      <c r="V8" s="119">
        <f>IF(Gesamtüberblick!T35="","",Gesamtüberblick!T35)</f>
        <v>0</v>
      </c>
      <c r="W8" s="119">
        <f>IF(Gesamtüberblick!AD$31="","",Gesamtüberblick!$AD35)</f>
        <v>0</v>
      </c>
      <c r="X8" s="119">
        <f>IF(Gesamtüberblick!$AE35="","",Gesamtüberblick!$AE35)</f>
        <v>0</v>
      </c>
      <c r="Y8" s="119">
        <f>IF(Gesamtüberblick!AF35="","",Gesamtüberblick!AF35)</f>
        <v>0</v>
      </c>
      <c r="Z8" s="119">
        <f>IF(Gesamtüberblick!AG35="","",Gesamtüberblick!AG35)</f>
        <v>0</v>
      </c>
      <c r="AA8" s="100" t="str">
        <f>IF(Gesamtüberblick!W35="","",Gesamtüberblick!W35)</f>
        <v/>
      </c>
      <c r="AB8" s="100" t="str">
        <f>IF(Gesamtüberblick!X35="","",Gesamtüberblick!X35)</f>
        <v/>
      </c>
      <c r="AC8" s="100" t="str">
        <f>IF(Gesamtüberblick!Y35="","",Gesamtüberblick!Y35)</f>
        <v/>
      </c>
      <c r="AD8" s="100" t="str">
        <f>IF(Gesamtüberblick!Z35="","",Gesamtüberblick!Z35)</f>
        <v/>
      </c>
      <c r="AE8" s="100" t="str">
        <f>IF(Gesamtüberblick!AB35="","",Gesamtüberblick!AB35)</f>
        <v/>
      </c>
      <c r="AF8" s="100" t="str">
        <f>IF(Gesamtüberblick!AC35="","",Gesamtüberblick!AC35)</f>
        <v/>
      </c>
      <c r="AG8" s="100" t="str">
        <f>IF(Gesamtüberblick!AA35="","",Gesamtüberblick!AA35)</f>
        <v/>
      </c>
      <c r="AH8" s="119">
        <f>IF(Gesamtüberblick!AH$31="","",Gesamtüberblick!$AD35)</f>
        <v>0</v>
      </c>
      <c r="AI8" s="119">
        <f>IF(Gesamtüberblick!$AE35="","",Gesamtüberblick!$AE35)</f>
        <v>0</v>
      </c>
      <c r="AJ8" s="119">
        <f>IF(Gesamtüberblick!AH35="","",Gesamtüberblick!AH35)</f>
        <v>0</v>
      </c>
      <c r="AK8" s="119">
        <f>IF(Gesamtüberblick!AI35="","",Gesamtüberblick!AI35)</f>
        <v>0</v>
      </c>
    </row>
    <row r="9" spans="1:37" ht="15.75" thickBot="1" x14ac:dyDescent="0.3">
      <c r="A9" s="9" t="s">
        <v>44</v>
      </c>
      <c r="B9" s="10" t="s">
        <v>8</v>
      </c>
      <c r="C9" s="100" t="str">
        <f>IF(Gesamtüberblick!C36="","",Gesamtüberblick!C36)</f>
        <v/>
      </c>
      <c r="D9" s="100" t="str">
        <f>IF(Gesamtüberblick!D36="","",Gesamtüberblick!D36)</f>
        <v/>
      </c>
      <c r="E9" s="100" t="str">
        <f>IF(Gesamtüberblick!E36="","",Gesamtüberblick!E36)</f>
        <v/>
      </c>
      <c r="F9" s="119">
        <f>IF(Gesamtüberblick!F36="","",Gesamtüberblick!F36)</f>
        <v>0</v>
      </c>
      <c r="G9" s="119">
        <f>IF(Gesamtüberblick!G36="","",Gesamtüberblick!G36)</f>
        <v>0</v>
      </c>
      <c r="H9" s="119">
        <f>IF(Gesamtüberblick!H36="","",Gesamtüberblick!H36)</f>
        <v>0</v>
      </c>
      <c r="I9" s="119">
        <f>IF(Gesamtüberblick!I36="","",Gesamtüberblick!I36)</f>
        <v>0</v>
      </c>
      <c r="J9" s="119">
        <f>IF(Gesamtüberblick!J36="","",Gesamtüberblick!J36)</f>
        <v>0</v>
      </c>
      <c r="K9" s="119">
        <f>IF(Gesamtüberblick!K36="","",Gesamtüberblick!K36)</f>
        <v>0</v>
      </c>
      <c r="L9" s="119">
        <f>IF(Gesamtüberblick!L36="","",Gesamtüberblick!L36)</f>
        <v>0</v>
      </c>
      <c r="M9" s="119">
        <f>IF(Gesamtüberblick!M36="","",Gesamtüberblick!M36)</f>
        <v>0</v>
      </c>
      <c r="N9" s="119">
        <f>IF(Gesamtüberblick!N36="","",Gesamtüberblick!N36)</f>
        <v>0</v>
      </c>
      <c r="O9" s="119">
        <f>IF(Gesamtüberblick!O36="","",Gesamtüberblick!O36)</f>
        <v>0</v>
      </c>
      <c r="P9" s="119">
        <f>IF(Gesamtüberblick!P36="","",Gesamtüberblick!P36)</f>
        <v>0</v>
      </c>
      <c r="Q9" s="119">
        <f>IF(Gesamtüberblick!Q36="","",Gesamtüberblick!Q36)</f>
        <v>0</v>
      </c>
      <c r="R9" s="119">
        <f>IF(Gesamtüberblick!R36="","",Gesamtüberblick!R36)</f>
        <v>0</v>
      </c>
      <c r="S9" s="119">
        <f>IF(Gesamtüberblick!S36="","",Gesamtüberblick!S36)</f>
        <v>0</v>
      </c>
      <c r="T9" s="119">
        <f>IF(Gesamtüberblick!U36="","",Gesamtüberblick!U36)</f>
        <v>0</v>
      </c>
      <c r="U9" s="119">
        <f>IF(Gesamtüberblick!V36="","",Gesamtüberblick!V36)</f>
        <v>0</v>
      </c>
      <c r="V9" s="119">
        <f>IF(Gesamtüberblick!T36="","",Gesamtüberblick!T36)</f>
        <v>0</v>
      </c>
      <c r="W9" s="119">
        <f>IF(Gesamtüberblick!AD$31="","",Gesamtüberblick!$AD36)</f>
        <v>0</v>
      </c>
      <c r="X9" s="119">
        <f>IF(Gesamtüberblick!$AE36="","",Gesamtüberblick!$AE36)</f>
        <v>0</v>
      </c>
      <c r="Y9" s="119">
        <f>IF(Gesamtüberblick!AF36="","",Gesamtüberblick!AF36)</f>
        <v>0</v>
      </c>
      <c r="Z9" s="119">
        <f>IF(Gesamtüberblick!AG36="","",Gesamtüberblick!AG36)</f>
        <v>0</v>
      </c>
      <c r="AA9" s="100" t="str">
        <f>IF(Gesamtüberblick!W36="","",Gesamtüberblick!W36)</f>
        <v/>
      </c>
      <c r="AB9" s="100" t="str">
        <f>IF(Gesamtüberblick!X36="","",Gesamtüberblick!X36)</f>
        <v/>
      </c>
      <c r="AC9" s="100" t="str">
        <f>IF(Gesamtüberblick!Y36="","",Gesamtüberblick!Y36)</f>
        <v/>
      </c>
      <c r="AD9" s="100" t="str">
        <f>IF(Gesamtüberblick!Z36="","",Gesamtüberblick!Z36)</f>
        <v/>
      </c>
      <c r="AE9" s="100" t="str">
        <f>IF(Gesamtüberblick!AB36="","",Gesamtüberblick!AB36)</f>
        <v/>
      </c>
      <c r="AF9" s="100" t="str">
        <f>IF(Gesamtüberblick!AC36="","",Gesamtüberblick!AC36)</f>
        <v/>
      </c>
      <c r="AG9" s="100" t="str">
        <f>IF(Gesamtüberblick!AA36="","",Gesamtüberblick!AA36)</f>
        <v/>
      </c>
      <c r="AH9" s="119">
        <f>IF(Gesamtüberblick!AH$31="","",Gesamtüberblick!$AD36)</f>
        <v>0</v>
      </c>
      <c r="AI9" s="119">
        <f>IF(Gesamtüberblick!$AE36="","",Gesamtüberblick!$AE36)</f>
        <v>0</v>
      </c>
      <c r="AJ9" s="119">
        <f>IF(Gesamtüberblick!AH36="","",Gesamtüberblick!AH36)</f>
        <v>0</v>
      </c>
      <c r="AK9" s="119">
        <f>IF(Gesamtüberblick!AI36="","",Gesamtüberblick!AI36)</f>
        <v>0</v>
      </c>
    </row>
    <row r="10" spans="1:37" ht="15.75" thickBot="1" x14ac:dyDescent="0.3">
      <c r="A10" s="9" t="s">
        <v>45</v>
      </c>
      <c r="B10" s="10" t="s">
        <v>9</v>
      </c>
      <c r="C10" s="100" t="str">
        <f>IF(Gesamtüberblick!C37="","",Gesamtüberblick!C37)</f>
        <v/>
      </c>
      <c r="D10" s="100" t="str">
        <f>IF(Gesamtüberblick!D37="","",Gesamtüberblick!D37)</f>
        <v/>
      </c>
      <c r="E10" s="100" t="str">
        <f>IF(Gesamtüberblick!E37="","",Gesamtüberblick!E37)</f>
        <v/>
      </c>
      <c r="F10" s="119">
        <f>IF(Gesamtüberblick!F37="","",Gesamtüberblick!F37)</f>
        <v>0</v>
      </c>
      <c r="G10" s="119">
        <f>IF(Gesamtüberblick!G37="","",Gesamtüberblick!G37)</f>
        <v>0</v>
      </c>
      <c r="H10" s="100">
        <f>IF(Gesamtüberblick!H37="","",Gesamtüberblick!H37)</f>
        <v>29.045000000000002</v>
      </c>
      <c r="I10" s="119">
        <f>IF(Gesamtüberblick!I37="","",Gesamtüberblick!I37)</f>
        <v>0</v>
      </c>
      <c r="J10" s="119">
        <f>IF(Gesamtüberblick!J37="","",Gesamtüberblick!J37)</f>
        <v>0</v>
      </c>
      <c r="K10" s="119">
        <f>IF(Gesamtüberblick!K37="","",Gesamtüberblick!K37)</f>
        <v>0</v>
      </c>
      <c r="L10" s="119">
        <f>IF(Gesamtüberblick!L37="","",Gesamtüberblick!L37)</f>
        <v>0</v>
      </c>
      <c r="M10" s="119">
        <f>IF(Gesamtüberblick!M37="","",Gesamtüberblick!M37)</f>
        <v>0</v>
      </c>
      <c r="N10" s="119">
        <f>IF(Gesamtüberblick!N37="","",Gesamtüberblick!N37)</f>
        <v>0</v>
      </c>
      <c r="O10" s="119">
        <f>IF(Gesamtüberblick!O37="","",Gesamtüberblick!O37)</f>
        <v>0</v>
      </c>
      <c r="P10" s="119">
        <f>IF(Gesamtüberblick!P37="","",Gesamtüberblick!P37)</f>
        <v>0</v>
      </c>
      <c r="Q10" s="119">
        <f>IF(Gesamtüberblick!Q37="","",Gesamtüberblick!Q37)</f>
        <v>0</v>
      </c>
      <c r="R10" s="100">
        <f>IF(Gesamtüberblick!R37="","",Gesamtüberblick!R37)</f>
        <v>968.10500000000002</v>
      </c>
      <c r="S10" s="119">
        <f>IF(Gesamtüberblick!S37="","",Gesamtüberblick!S37)</f>
        <v>0</v>
      </c>
      <c r="T10" s="119">
        <f>IF(Gesamtüberblick!U37="","",Gesamtüberblick!U37)</f>
        <v>0</v>
      </c>
      <c r="U10" s="119">
        <f>IF(Gesamtüberblick!V37="","",Gesamtüberblick!V37)</f>
        <v>0</v>
      </c>
      <c r="V10" s="119">
        <f>IF(Gesamtüberblick!T37="","",Gesamtüberblick!T37)</f>
        <v>0</v>
      </c>
      <c r="W10" s="100">
        <f>IF(Gesamtüberblick!AD$31="","",Gesamtüberblick!$AD37)</f>
        <v>29.045000000000002</v>
      </c>
      <c r="X10" s="119">
        <f>IF(Gesamtüberblick!$AE37="","",Gesamtüberblick!$AE37)</f>
        <v>0</v>
      </c>
      <c r="Y10" s="100">
        <f>IF(Gesamtüberblick!AF37="","",Gesamtüberblick!AF37)</f>
        <v>968.10500000000002</v>
      </c>
      <c r="Z10" s="100">
        <f>IF(Gesamtüberblick!AG37="","",Gesamtüberblick!AG37)</f>
        <v>997.15</v>
      </c>
      <c r="AA10" s="100" t="str">
        <f>IF(Gesamtüberblick!W37="","",Gesamtüberblick!W37)</f>
        <v/>
      </c>
      <c r="AB10" s="100" t="str">
        <f>IF(Gesamtüberblick!X37="","",Gesamtüberblick!X37)</f>
        <v/>
      </c>
      <c r="AC10" s="100" t="str">
        <f>IF(Gesamtüberblick!Y37="","",Gesamtüberblick!Y37)</f>
        <v/>
      </c>
      <c r="AD10" s="100" t="str">
        <f>IF(Gesamtüberblick!Z37="","",Gesamtüberblick!Z37)</f>
        <v/>
      </c>
      <c r="AE10" s="100" t="str">
        <f>IF(Gesamtüberblick!AB37="","",Gesamtüberblick!AB37)</f>
        <v/>
      </c>
      <c r="AF10" s="100" t="str">
        <f>IF(Gesamtüberblick!AC37="","",Gesamtüberblick!AC37)</f>
        <v/>
      </c>
      <c r="AG10" s="100" t="str">
        <f>IF(Gesamtüberblick!AA37="","",Gesamtüberblick!AA37)</f>
        <v/>
      </c>
      <c r="AH10" s="100">
        <f>IF(Gesamtüberblick!AH$31="","",Gesamtüberblick!$AD37)</f>
        <v>29.045000000000002</v>
      </c>
      <c r="AI10" s="119">
        <f>IF(Gesamtüberblick!$AE37="","",Gesamtüberblick!$AE37)</f>
        <v>0</v>
      </c>
      <c r="AJ10" s="119">
        <f>IF(Gesamtüberblick!AH37="","",Gesamtüberblick!AH37)</f>
        <v>0</v>
      </c>
      <c r="AK10" s="100">
        <f>IF(Gesamtüberblick!AI37="","",Gesamtüberblick!AI37)</f>
        <v>29.045000000000002</v>
      </c>
    </row>
    <row r="11" spans="1:37" ht="15.75" thickBot="1" x14ac:dyDescent="0.3">
      <c r="A11" s="9" t="s">
        <v>46</v>
      </c>
      <c r="B11" s="10" t="s">
        <v>9</v>
      </c>
      <c r="C11" s="100" t="str">
        <f>IF(Gesamtüberblick!C38="","",Gesamtüberblick!C38)</f>
        <v/>
      </c>
      <c r="D11" s="100" t="str">
        <f>IF(Gesamtüberblick!D38="","",Gesamtüberblick!D38)</f>
        <v/>
      </c>
      <c r="E11" s="100" t="str">
        <f>IF(Gesamtüberblick!E38="","",Gesamtüberblick!E38)</f>
        <v/>
      </c>
      <c r="F11" s="119">
        <f>IF(Gesamtüberblick!F38="","",Gesamtüberblick!F38)</f>
        <v>0</v>
      </c>
      <c r="G11" s="119">
        <f>IF(Gesamtüberblick!G38="","",Gesamtüberblick!G38)</f>
        <v>0</v>
      </c>
      <c r="H11" s="100">
        <f>IF(Gesamtüberblick!H38="","",Gesamtüberblick!H38)</f>
        <v>73.42</v>
      </c>
      <c r="I11" s="119">
        <f>IF(Gesamtüberblick!I38="","",Gesamtüberblick!I38)</f>
        <v>0</v>
      </c>
      <c r="J11" s="119">
        <f>IF(Gesamtüberblick!J38="","",Gesamtüberblick!J38)</f>
        <v>0</v>
      </c>
      <c r="K11" s="119">
        <f>IF(Gesamtüberblick!K38="","",Gesamtüberblick!K38)</f>
        <v>0</v>
      </c>
      <c r="L11" s="119">
        <f>IF(Gesamtüberblick!L38="","",Gesamtüberblick!L38)</f>
        <v>0</v>
      </c>
      <c r="M11" s="119">
        <f>IF(Gesamtüberblick!M38="","",Gesamtüberblick!M38)</f>
        <v>0</v>
      </c>
      <c r="N11" s="119">
        <f>IF(Gesamtüberblick!N38="","",Gesamtüberblick!N38)</f>
        <v>0</v>
      </c>
      <c r="O11" s="119">
        <f>IF(Gesamtüberblick!O38="","",Gesamtüberblick!O38)</f>
        <v>0</v>
      </c>
      <c r="P11" s="119">
        <f>IF(Gesamtüberblick!P38="","",Gesamtüberblick!P38)</f>
        <v>0</v>
      </c>
      <c r="Q11" s="119">
        <f>IF(Gesamtüberblick!Q38="","",Gesamtüberblick!Q38)</f>
        <v>0</v>
      </c>
      <c r="R11" s="100">
        <f>IF(Gesamtüberblick!R38="","",Gesamtüberblick!R38)</f>
        <v>2446.5340000000001</v>
      </c>
      <c r="S11" s="119">
        <f>IF(Gesamtüberblick!S38="","",Gesamtüberblick!S38)</f>
        <v>0</v>
      </c>
      <c r="T11" s="119">
        <f>IF(Gesamtüberblick!U38="","",Gesamtüberblick!U38)</f>
        <v>0</v>
      </c>
      <c r="U11" s="119">
        <f>IF(Gesamtüberblick!V38="","",Gesamtüberblick!V38)</f>
        <v>0</v>
      </c>
      <c r="V11" s="119">
        <f>IF(Gesamtüberblick!T38="","",Gesamtüberblick!T38)</f>
        <v>0</v>
      </c>
      <c r="W11" s="100">
        <f>IF(Gesamtüberblick!AD$31="","",Gesamtüberblick!$AD38)</f>
        <v>73.42</v>
      </c>
      <c r="X11" s="119">
        <f>IF(Gesamtüberblick!$AE38="","",Gesamtüberblick!$AE38)</f>
        <v>0</v>
      </c>
      <c r="Y11" s="100">
        <f>IF(Gesamtüberblick!AF38="","",Gesamtüberblick!AF38)</f>
        <v>2446.5340000000001</v>
      </c>
      <c r="Z11" s="100">
        <f>IF(Gesamtüberblick!AG38="","",Gesamtüberblick!AG38)</f>
        <v>2519.9540000000002</v>
      </c>
      <c r="AA11" s="100" t="str">
        <f>IF(Gesamtüberblick!W38="","",Gesamtüberblick!W38)</f>
        <v/>
      </c>
      <c r="AB11" s="100" t="str">
        <f>IF(Gesamtüberblick!X38="","",Gesamtüberblick!X38)</f>
        <v/>
      </c>
      <c r="AC11" s="100" t="str">
        <f>IF(Gesamtüberblick!Y38="","",Gesamtüberblick!Y38)</f>
        <v/>
      </c>
      <c r="AD11" s="100" t="str">
        <f>IF(Gesamtüberblick!Z38="","",Gesamtüberblick!Z38)</f>
        <v/>
      </c>
      <c r="AE11" s="100" t="str">
        <f>IF(Gesamtüberblick!AB38="","",Gesamtüberblick!AB38)</f>
        <v/>
      </c>
      <c r="AF11" s="100" t="str">
        <f>IF(Gesamtüberblick!AC38="","",Gesamtüberblick!AC38)</f>
        <v/>
      </c>
      <c r="AG11" s="100" t="str">
        <f>IF(Gesamtüberblick!AA38="","",Gesamtüberblick!AA38)</f>
        <v/>
      </c>
      <c r="AH11" s="100">
        <f>IF(Gesamtüberblick!AH$31="","",Gesamtüberblick!$AD38)</f>
        <v>73.42</v>
      </c>
      <c r="AI11" s="119">
        <f>IF(Gesamtüberblick!$AE38="","",Gesamtüberblick!$AE38)</f>
        <v>0</v>
      </c>
      <c r="AJ11" s="119">
        <f>IF(Gesamtüberblick!AH38="","",Gesamtüberblick!AH38)</f>
        <v>0</v>
      </c>
      <c r="AK11" s="100">
        <f>IF(Gesamtüberblick!AI38="","",Gesamtüberblick!AI38)</f>
        <v>73.42</v>
      </c>
    </row>
    <row r="12" spans="1:37" ht="22.15" customHeight="1" thickBot="1" x14ac:dyDescent="0.3">
      <c r="A12" s="157" t="s">
        <v>57</v>
      </c>
      <c r="B12" s="158"/>
      <c r="C12" s="157" t="s">
        <v>170</v>
      </c>
      <c r="D12" s="159"/>
      <c r="E12" s="159"/>
      <c r="F12" s="159"/>
      <c r="G12" s="159"/>
      <c r="H12" s="159"/>
      <c r="I12" s="159"/>
      <c r="J12" s="159"/>
      <c r="K12" s="159"/>
      <c r="L12" s="159"/>
      <c r="M12" s="159"/>
      <c r="N12" s="159"/>
      <c r="O12" s="159"/>
      <c r="P12" s="159"/>
      <c r="Q12" s="159"/>
      <c r="R12" s="159"/>
      <c r="S12" s="159"/>
      <c r="T12" s="159"/>
      <c r="U12" s="159"/>
      <c r="V12" s="160"/>
      <c r="W12" s="93"/>
      <c r="X12" s="93"/>
      <c r="Y12" s="93"/>
      <c r="Z12" s="93"/>
    </row>
    <row r="18" spans="6:16" ht="15.75" thickBot="1" x14ac:dyDescent="0.3"/>
    <row r="19" spans="6:16" ht="15.75" thickBot="1" x14ac:dyDescent="0.3">
      <c r="F19" s="8" t="s">
        <v>54</v>
      </c>
      <c r="G19" s="8" t="s">
        <v>55</v>
      </c>
      <c r="H19" s="8" t="s">
        <v>56</v>
      </c>
      <c r="I19" s="8" t="s">
        <v>451</v>
      </c>
      <c r="J19" s="12" t="s">
        <v>3</v>
      </c>
      <c r="K19" s="12" t="s">
        <v>4</v>
      </c>
      <c r="L19" s="12" t="s">
        <v>5</v>
      </c>
      <c r="M19" s="12" t="s">
        <v>6</v>
      </c>
      <c r="N19" s="12" t="s">
        <v>298</v>
      </c>
      <c r="O19" s="12" t="s">
        <v>308</v>
      </c>
      <c r="P19" s="12" t="s">
        <v>102</v>
      </c>
    </row>
    <row r="20" spans="6:16" x14ac:dyDescent="0.25">
      <c r="F20" s="98">
        <f>F4</f>
        <v>7.4948815</v>
      </c>
      <c r="G20" s="98">
        <f t="shared" ref="G20:H20" si="0">G4</f>
        <v>0.19474209000000001</v>
      </c>
      <c r="H20" s="98">
        <f t="shared" si="0"/>
        <v>0.34703888999999999</v>
      </c>
      <c r="I20" s="135">
        <v>0</v>
      </c>
      <c r="J20" s="98">
        <f>P4</f>
        <v>5.2632269999999997E-3</v>
      </c>
      <c r="K20" s="98">
        <f t="shared" ref="K20:M20" si="1">Q4</f>
        <v>0.29311341000000002</v>
      </c>
      <c r="L20" s="98">
        <f t="shared" si="1"/>
        <v>2.3812245000000001</v>
      </c>
      <c r="M20" s="135">
        <f t="shared" si="1"/>
        <v>0</v>
      </c>
      <c r="N20" s="98">
        <f>Y4</f>
        <v>2.6796011370000001</v>
      </c>
      <c r="O20" s="98">
        <f>Z4</f>
        <v>10.716263617000001</v>
      </c>
      <c r="P20" s="98">
        <f>V4</f>
        <v>-2.6883325469999999</v>
      </c>
    </row>
    <row r="21" spans="6:16" x14ac:dyDescent="0.25">
      <c r="F21" s="98">
        <f t="shared" ref="F21:I21" si="2">F5</f>
        <v>489.58546000000001</v>
      </c>
      <c r="G21" s="98">
        <f t="shared" si="2"/>
        <v>3.9794277</v>
      </c>
      <c r="H21" s="98">
        <f t="shared" si="2"/>
        <v>31.711555000000001</v>
      </c>
      <c r="I21" s="135">
        <f t="shared" si="2"/>
        <v>0</v>
      </c>
      <c r="J21" s="98">
        <f t="shared" ref="J21:J27" si="3">P5</f>
        <v>7.1925456999999998E-2</v>
      </c>
      <c r="K21" s="98">
        <f t="shared" ref="K21:K27" si="4">Q5</f>
        <v>6.1908078</v>
      </c>
      <c r="L21" s="98">
        <f t="shared" ref="L21:L27" si="5">R5</f>
        <v>520.64027999999996</v>
      </c>
      <c r="M21" s="135">
        <f t="shared" ref="M21:M27" si="6">S5</f>
        <v>0</v>
      </c>
      <c r="N21" s="98">
        <f t="shared" ref="N21:O21" si="7">Y5</f>
        <v>526.903013257</v>
      </c>
      <c r="O21" s="98">
        <f t="shared" si="7"/>
        <v>1052.1794559569998</v>
      </c>
      <c r="P21" s="98">
        <f t="shared" ref="P21:P27" si="8">V5</f>
        <v>-303.0045657</v>
      </c>
    </row>
    <row r="22" spans="6:16" x14ac:dyDescent="0.25">
      <c r="F22" s="98">
        <f t="shared" ref="F22:I22" si="9">F6</f>
        <v>4.1118624000000001E-3</v>
      </c>
      <c r="G22" s="98">
        <f t="shared" si="9"/>
        <v>4.1273136999999997E-5</v>
      </c>
      <c r="H22" s="98">
        <f t="shared" si="9"/>
        <v>1.3019200999999999E-4</v>
      </c>
      <c r="I22" s="135">
        <f t="shared" si="9"/>
        <v>0</v>
      </c>
      <c r="J22" s="98">
        <f t="shared" si="3"/>
        <v>5.1719155999999998E-7</v>
      </c>
      <c r="K22" s="98">
        <f t="shared" si="4"/>
        <v>6.4767026999999999E-5</v>
      </c>
      <c r="L22" s="98">
        <f t="shared" si="5"/>
        <v>2.5697025999999999E-5</v>
      </c>
      <c r="M22" s="135">
        <f t="shared" si="6"/>
        <v>0</v>
      </c>
      <c r="N22" s="98">
        <f t="shared" ref="N22:O22" si="10">Y6</f>
        <v>9.0981244559999993E-5</v>
      </c>
      <c r="O22" s="98">
        <f t="shared" si="10"/>
        <v>4.3743087915600011E-3</v>
      </c>
      <c r="P22" s="98">
        <f t="shared" si="8"/>
        <v>-3.9703456400000002E-3</v>
      </c>
    </row>
    <row r="23" spans="6:16" x14ac:dyDescent="0.25">
      <c r="F23" s="135">
        <f t="shared" ref="F23:I23" si="11">F7</f>
        <v>0</v>
      </c>
      <c r="G23" s="135">
        <f t="shared" si="11"/>
        <v>0</v>
      </c>
      <c r="H23" s="135">
        <f t="shared" si="11"/>
        <v>0</v>
      </c>
      <c r="I23" s="135">
        <f t="shared" si="11"/>
        <v>0</v>
      </c>
      <c r="J23" s="135">
        <f t="shared" si="3"/>
        <v>0</v>
      </c>
      <c r="K23" s="135">
        <f t="shared" si="4"/>
        <v>0</v>
      </c>
      <c r="L23" s="135">
        <f t="shared" si="5"/>
        <v>0</v>
      </c>
      <c r="M23" s="135">
        <f t="shared" si="6"/>
        <v>0</v>
      </c>
      <c r="N23" s="135">
        <f t="shared" ref="N23:O23" si="12">Y7</f>
        <v>0</v>
      </c>
      <c r="O23" s="135">
        <f t="shared" si="12"/>
        <v>0</v>
      </c>
      <c r="P23" s="135">
        <f t="shared" si="8"/>
        <v>0</v>
      </c>
    </row>
    <row r="24" spans="6:16" x14ac:dyDescent="0.25">
      <c r="F24" s="135">
        <f t="shared" ref="F24:I24" si="13">F8</f>
        <v>0</v>
      </c>
      <c r="G24" s="135">
        <f t="shared" si="13"/>
        <v>0</v>
      </c>
      <c r="H24" s="135">
        <f t="shared" si="13"/>
        <v>0</v>
      </c>
      <c r="I24" s="135">
        <f t="shared" si="13"/>
        <v>0</v>
      </c>
      <c r="J24" s="135">
        <f t="shared" si="3"/>
        <v>0</v>
      </c>
      <c r="K24" s="135">
        <f t="shared" si="4"/>
        <v>0</v>
      </c>
      <c r="L24" s="135">
        <f t="shared" si="5"/>
        <v>0</v>
      </c>
      <c r="M24" s="135">
        <f t="shared" si="6"/>
        <v>0</v>
      </c>
      <c r="N24" s="135">
        <f t="shared" ref="N24:O24" si="14">Y8</f>
        <v>0</v>
      </c>
      <c r="O24" s="135">
        <f t="shared" si="14"/>
        <v>0</v>
      </c>
      <c r="P24" s="135">
        <f t="shared" si="8"/>
        <v>0</v>
      </c>
    </row>
    <row r="25" spans="6:16" x14ac:dyDescent="0.25">
      <c r="F25" s="135">
        <f t="shared" ref="F25:I25" si="15">F9</f>
        <v>0</v>
      </c>
      <c r="G25" s="135">
        <f t="shared" si="15"/>
        <v>0</v>
      </c>
      <c r="H25" s="135">
        <f t="shared" si="15"/>
        <v>0</v>
      </c>
      <c r="I25" s="135">
        <f t="shared" si="15"/>
        <v>0</v>
      </c>
      <c r="J25" s="135">
        <f t="shared" si="3"/>
        <v>0</v>
      </c>
      <c r="K25" s="135">
        <f t="shared" si="4"/>
        <v>0</v>
      </c>
      <c r="L25" s="135">
        <f t="shared" si="5"/>
        <v>0</v>
      </c>
      <c r="M25" s="135">
        <f t="shared" si="6"/>
        <v>0</v>
      </c>
      <c r="N25" s="135">
        <f t="shared" ref="N25:O25" si="16">Y9</f>
        <v>0</v>
      </c>
      <c r="O25" s="135">
        <f t="shared" si="16"/>
        <v>0</v>
      </c>
      <c r="P25" s="135">
        <f t="shared" si="8"/>
        <v>0</v>
      </c>
    </row>
    <row r="26" spans="6:16" x14ac:dyDescent="0.25">
      <c r="F26" s="135">
        <f t="shared" ref="F26:I26" si="17">F10</f>
        <v>0</v>
      </c>
      <c r="G26" s="135">
        <f t="shared" si="17"/>
        <v>0</v>
      </c>
      <c r="H26" s="98">
        <f t="shared" si="17"/>
        <v>29.045000000000002</v>
      </c>
      <c r="I26" s="135">
        <f t="shared" si="17"/>
        <v>0</v>
      </c>
      <c r="J26" s="135">
        <f t="shared" si="3"/>
        <v>0</v>
      </c>
      <c r="K26" s="135">
        <f t="shared" si="4"/>
        <v>0</v>
      </c>
      <c r="L26" s="98">
        <f t="shared" si="5"/>
        <v>968.10500000000002</v>
      </c>
      <c r="M26" s="135">
        <f t="shared" si="6"/>
        <v>0</v>
      </c>
      <c r="N26" s="98">
        <f t="shared" ref="N26:O26" si="18">Y10</f>
        <v>968.10500000000002</v>
      </c>
      <c r="O26" s="98">
        <f t="shared" si="18"/>
        <v>997.15</v>
      </c>
      <c r="P26" s="135">
        <f t="shared" si="8"/>
        <v>0</v>
      </c>
    </row>
    <row r="27" spans="6:16" x14ac:dyDescent="0.25">
      <c r="F27" s="135">
        <f t="shared" ref="F27:I27" si="19">F11</f>
        <v>0</v>
      </c>
      <c r="G27" s="135">
        <f t="shared" si="19"/>
        <v>0</v>
      </c>
      <c r="H27" s="98">
        <f t="shared" si="19"/>
        <v>73.42</v>
      </c>
      <c r="I27" s="135">
        <f t="shared" si="19"/>
        <v>0</v>
      </c>
      <c r="J27" s="135">
        <f t="shared" si="3"/>
        <v>0</v>
      </c>
      <c r="K27" s="135">
        <f t="shared" si="4"/>
        <v>0</v>
      </c>
      <c r="L27" s="98">
        <f t="shared" si="5"/>
        <v>2446.5340000000001</v>
      </c>
      <c r="M27" s="135">
        <f t="shared" si="6"/>
        <v>0</v>
      </c>
      <c r="N27" s="98">
        <f t="shared" ref="N27:O27" si="20">Y11</f>
        <v>2446.5340000000001</v>
      </c>
      <c r="O27" s="98">
        <f t="shared" si="20"/>
        <v>2519.9540000000002</v>
      </c>
      <c r="P27" s="135">
        <f t="shared" si="8"/>
        <v>0</v>
      </c>
    </row>
    <row r="28" spans="6:16" x14ac:dyDescent="0.25">
      <c r="F28" s="98"/>
      <c r="G28" s="98"/>
      <c r="H28" s="98"/>
      <c r="I28" s="98"/>
    </row>
  </sheetData>
  <mergeCells count="2">
    <mergeCell ref="A12:B12"/>
    <mergeCell ref="C12:V12"/>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AK20"/>
  <sheetViews>
    <sheetView workbookViewId="0">
      <selection activeCell="P14" sqref="P14:P19"/>
    </sheetView>
  </sheetViews>
  <sheetFormatPr baseColWidth="10" defaultRowHeight="15" x14ac:dyDescent="0.25"/>
  <cols>
    <col min="1" max="1" width="9" customWidth="1"/>
    <col min="2" max="2" width="19.140625" customWidth="1"/>
    <col min="3" max="5" width="9.7109375" customWidth="1"/>
    <col min="6" max="20" width="7.5703125" customWidth="1"/>
    <col min="21" max="26" width="9.28515625" customWidth="1"/>
    <col min="27" max="37" width="8.140625" customWidth="1"/>
  </cols>
  <sheetData>
    <row r="1" spans="1:37" ht="18.75" x14ac:dyDescent="0.3">
      <c r="A1" s="5" t="s">
        <v>49</v>
      </c>
      <c r="O1" s="5"/>
      <c r="AA1" s="94" t="s">
        <v>309</v>
      </c>
    </row>
    <row r="2" spans="1:37" ht="15.75" thickBot="1" x14ac:dyDescent="0.3">
      <c r="I2" s="5" t="s">
        <v>50</v>
      </c>
      <c r="T2" s="5" t="s">
        <v>51</v>
      </c>
    </row>
    <row r="3" spans="1:37" ht="48.75" thickBot="1" x14ac:dyDescent="0.3">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
        <v>297</v>
      </c>
      <c r="X3" s="12" t="s">
        <v>307</v>
      </c>
      <c r="Y3" s="12" t="s">
        <v>298</v>
      </c>
      <c r="Z3" s="12" t="s">
        <v>308</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307</v>
      </c>
      <c r="AJ3" s="12" t="s">
        <v>298</v>
      </c>
      <c r="AK3" s="12" t="s">
        <v>308</v>
      </c>
    </row>
    <row r="4" spans="1:37" ht="24.75" thickBot="1" x14ac:dyDescent="0.3">
      <c r="A4" s="56" t="s">
        <v>159</v>
      </c>
      <c r="B4" s="54" t="s">
        <v>147</v>
      </c>
      <c r="C4" s="100" t="str">
        <f>IF(Gesamtüberblick!C39="","",Gesamtüberblick!C39)</f>
        <v/>
      </c>
      <c r="D4" s="100" t="str">
        <f>IF(Gesamtüberblick!D39="","",Gesamtüberblick!D39)</f>
        <v/>
      </c>
      <c r="E4" s="100" t="str">
        <f>IF(Gesamtüberblick!E39="","",Gesamtüberblick!E39)</f>
        <v/>
      </c>
      <c r="F4" s="100">
        <f>IF(Gesamtüberblick!F39="","",Gesamtüberblick!F39)</f>
        <v>4.5472056999999997E-5</v>
      </c>
      <c r="G4" s="100">
        <f>IF(Gesamtüberblick!G39="","",Gesamtüberblick!G39)</f>
        <v>8.0716391000000003E-7</v>
      </c>
      <c r="H4" s="100">
        <f>IF(Gesamtüberblick!H39="","",Gesamtüberblick!H39)</f>
        <v>1.8233488999999999E-6</v>
      </c>
      <c r="I4" s="119">
        <f>IF(Gesamtüberblick!I39="","",Gesamtüberblick!I39)</f>
        <v>0</v>
      </c>
      <c r="J4" s="119">
        <f>IF(Gesamtüberblick!J39="","",Gesamtüberblick!J39)</f>
        <v>0</v>
      </c>
      <c r="K4" s="119">
        <f>IF(Gesamtüberblick!K39="","",Gesamtüberblick!K39)</f>
        <v>0</v>
      </c>
      <c r="L4" s="119">
        <f>IF(Gesamtüberblick!L39="","",Gesamtüberblick!L39)</f>
        <v>0</v>
      </c>
      <c r="M4" s="119">
        <f>IF(Gesamtüberblick!M39="","",Gesamtüberblick!M39)</f>
        <v>0</v>
      </c>
      <c r="N4" s="119">
        <f>IF(Gesamtüberblick!N39="","",Gesamtüberblick!N39)</f>
        <v>0</v>
      </c>
      <c r="O4" s="119">
        <f>IF(Gesamtüberblick!O39="","",Gesamtüberblick!O39)</f>
        <v>0</v>
      </c>
      <c r="P4" s="100">
        <f>IF(Gesamtüberblick!P39="","",Gesamtüberblick!P39)</f>
        <v>9.2347012999999994E-8</v>
      </c>
      <c r="Q4" s="100">
        <f>IF(Gesamtüberblick!Q39="","",Gesamtüberblick!Q39)</f>
        <v>1.0518091E-6</v>
      </c>
      <c r="R4" s="100">
        <f>IF(Gesamtüberblick!R39="","",Gesamtüberblick!R39)</f>
        <v>8.4084313000000003E-7</v>
      </c>
      <c r="S4" s="119">
        <f>IF(Gesamtüberblick!S39="","",Gesamtüberblick!S39)</f>
        <v>0</v>
      </c>
      <c r="T4" s="100">
        <f>IF(Gesamtüberblick!U39="","",Gesamtüberblick!U39)</f>
        <v>-3.1794608000000002E-8</v>
      </c>
      <c r="U4" s="100">
        <f>IF(Gesamtüberblick!V39="","",Gesamtüberblick!V39)</f>
        <v>-1.0598202999999999E-6</v>
      </c>
      <c r="V4" s="100">
        <f>IF(Gesamtüberblick!T39="","",Gesamtüberblick!T39)</f>
        <v>-1.0916149079999999E-6</v>
      </c>
      <c r="W4" s="100">
        <f>IF(Gesamtüberblick!$AD39="","",Gesamtüberblick!$AD39)</f>
        <v>4.810256981E-5</v>
      </c>
      <c r="X4" s="119">
        <f>IF(Gesamtüberblick!$AE39="","",Gesamtüberblick!$AE39)</f>
        <v>0</v>
      </c>
      <c r="Y4" s="100">
        <f>IF(Gesamtüberblick!AF39="","",Gesamtüberblick!AF39)</f>
        <v>1.984999243E-6</v>
      </c>
      <c r="Z4" s="100">
        <f>IF(Gesamtüberblick!AG39="","",Gesamtüberblick!AG39)</f>
        <v>5.0087569053000003E-5</v>
      </c>
      <c r="AA4" s="100" t="str">
        <f>IF(Gesamtüberblick!W39="","",Gesamtüberblick!W39)</f>
        <v/>
      </c>
      <c r="AB4" s="100" t="str">
        <f>IF(Gesamtüberblick!X39="","",Gesamtüberblick!X39)</f>
        <v/>
      </c>
      <c r="AC4" s="100" t="str">
        <f>IF(Gesamtüberblick!Y39="","",Gesamtüberblick!Y39)</f>
        <v/>
      </c>
      <c r="AD4" s="100" t="str">
        <f>IF(Gesamtüberblick!Z39="","",Gesamtüberblick!Z39)</f>
        <v/>
      </c>
      <c r="AE4" s="100" t="str">
        <f>IF(Gesamtüberblick!AB39="","",Gesamtüberblick!AB39)</f>
        <v/>
      </c>
      <c r="AF4" s="100" t="str">
        <f>IF(Gesamtüberblick!AC39="","",Gesamtüberblick!AC39)</f>
        <v/>
      </c>
      <c r="AG4" s="100" t="str">
        <f>IF(Gesamtüberblick!AA39="","",Gesamtüberblick!AA39)</f>
        <v/>
      </c>
      <c r="AH4" s="100">
        <f>IF(Gesamtüberblick!$AD39="","",Gesamtüberblick!$AD39)</f>
        <v>4.810256981E-5</v>
      </c>
      <c r="AI4" s="119">
        <f>IF(Gesamtüberblick!$AE39="","",Gesamtüberblick!$AE39)</f>
        <v>0</v>
      </c>
      <c r="AJ4" s="119">
        <f>IF(Gesamtüberblick!AH39="","",Gesamtüberblick!AH39)</f>
        <v>0</v>
      </c>
      <c r="AK4" s="100">
        <f>IF(Gesamtüberblick!AI39="","",Gesamtüberblick!AI39)</f>
        <v>4.810256981E-5</v>
      </c>
    </row>
    <row r="5" spans="1:37" ht="15.75" thickBot="1" x14ac:dyDescent="0.3">
      <c r="A5" s="56" t="s">
        <v>160</v>
      </c>
      <c r="B5" s="52" t="s">
        <v>192</v>
      </c>
      <c r="C5" s="100" t="str">
        <f>IF(Gesamtüberblick!C40="","",Gesamtüberblick!C40)</f>
        <v/>
      </c>
      <c r="D5" s="100" t="str">
        <f>IF(Gesamtüberblick!D40="","",Gesamtüberblick!D40)</f>
        <v/>
      </c>
      <c r="E5" s="100" t="str">
        <f>IF(Gesamtüberblick!E40="","",Gesamtüberblick!E40)</f>
        <v/>
      </c>
      <c r="F5" s="100">
        <f>IF(Gesamtüberblick!F40="","",Gesamtüberblick!F40)</f>
        <v>16.142181000000001</v>
      </c>
      <c r="G5" s="100">
        <f>IF(Gesamtüberblick!G40="","",Gesamtüberblick!G40)</f>
        <v>0.16657422</v>
      </c>
      <c r="H5" s="100">
        <f>IF(Gesamtüberblick!H40="","",Gesamtüberblick!H40)</f>
        <v>0.51187408000000001</v>
      </c>
      <c r="I5" s="119">
        <f>IF(Gesamtüberblick!I40="","",Gesamtüberblick!I40)</f>
        <v>0</v>
      </c>
      <c r="J5" s="119">
        <f>IF(Gesamtüberblick!J40="","",Gesamtüberblick!J40)</f>
        <v>0</v>
      </c>
      <c r="K5" s="119">
        <f>IF(Gesamtüberblick!K40="","",Gesamtüberblick!K40)</f>
        <v>0</v>
      </c>
      <c r="L5" s="119">
        <f>IF(Gesamtüberblick!L40="","",Gesamtüberblick!L40)</f>
        <v>0</v>
      </c>
      <c r="M5" s="119">
        <f>IF(Gesamtüberblick!M40="","",Gesamtüberblick!M40)</f>
        <v>0</v>
      </c>
      <c r="N5" s="119">
        <f>IF(Gesamtüberblick!N40="","",Gesamtüberblick!N40)</f>
        <v>0</v>
      </c>
      <c r="O5" s="119">
        <f>IF(Gesamtüberblick!O40="","",Gesamtüberblick!O40)</f>
        <v>0</v>
      </c>
      <c r="P5" s="100">
        <f>IF(Gesamtüberblick!P40="","",Gesamtüberblick!P40)</f>
        <v>2.1082945999999999E-3</v>
      </c>
      <c r="Q5" s="100">
        <f>IF(Gesamtüberblick!Q40="","",Gesamtüberblick!Q40)</f>
        <v>0.26066657999999998</v>
      </c>
      <c r="R5" s="100">
        <f>IF(Gesamtüberblick!R40="","",Gesamtüberblick!R40)</f>
        <v>0.10321577</v>
      </c>
      <c r="S5" s="119">
        <f>IF(Gesamtüberblick!S40="","",Gesamtüberblick!S40)</f>
        <v>0</v>
      </c>
      <c r="T5" s="100">
        <f>IF(Gesamtüberblick!U40="","",Gesamtüberblick!U40)</f>
        <v>-0.44899562999999998</v>
      </c>
      <c r="U5" s="100">
        <f>IF(Gesamtüberblick!V40="","",Gesamtüberblick!V40)</f>
        <v>-14.966521</v>
      </c>
      <c r="V5" s="100">
        <f>IF(Gesamtüberblick!T40="","",Gesamtüberblick!T40)</f>
        <v>-15.415516630000001</v>
      </c>
      <c r="W5" s="100">
        <f>IF(Gesamtüberblick!$AD40="","",Gesamtüberblick!$AD40)</f>
        <v>16.8206293</v>
      </c>
      <c r="X5" s="119">
        <f>IF(Gesamtüberblick!$AE40="","",Gesamtüberblick!$AE40)</f>
        <v>0</v>
      </c>
      <c r="Y5" s="100">
        <f>IF(Gesamtüberblick!AF40="","",Gesamtüberblick!AF40)</f>
        <v>0.36599064459999997</v>
      </c>
      <c r="Z5" s="100">
        <f>IF(Gesamtüberblick!AG40="","",Gesamtüberblick!AG40)</f>
        <v>17.1866199446</v>
      </c>
      <c r="AA5" s="100" t="str">
        <f>IF(Gesamtüberblick!W40="","",Gesamtüberblick!W40)</f>
        <v/>
      </c>
      <c r="AB5" s="100" t="str">
        <f>IF(Gesamtüberblick!X40="","",Gesamtüberblick!X40)</f>
        <v/>
      </c>
      <c r="AC5" s="100" t="str">
        <f>IF(Gesamtüberblick!Y40="","",Gesamtüberblick!Y40)</f>
        <v/>
      </c>
      <c r="AD5" s="100" t="str">
        <f>IF(Gesamtüberblick!Z40="","",Gesamtüberblick!Z40)</f>
        <v/>
      </c>
      <c r="AE5" s="100" t="str">
        <f>IF(Gesamtüberblick!AB40="","",Gesamtüberblick!AB40)</f>
        <v/>
      </c>
      <c r="AF5" s="100" t="str">
        <f>IF(Gesamtüberblick!AC40="","",Gesamtüberblick!AC40)</f>
        <v/>
      </c>
      <c r="AG5" s="100" t="str">
        <f>IF(Gesamtüberblick!AA40="","",Gesamtüberblick!AA40)</f>
        <v/>
      </c>
      <c r="AH5" s="100">
        <f>IF(Gesamtüberblick!$AD40="","",Gesamtüberblick!$AD40)</f>
        <v>16.8206293</v>
      </c>
      <c r="AI5" s="119">
        <f>IF(Gesamtüberblick!$AE40="","",Gesamtüberblick!$AE40)</f>
        <v>0</v>
      </c>
      <c r="AJ5" s="119">
        <f>IF(Gesamtüberblick!AH40="","",Gesamtüberblick!AH40)</f>
        <v>0</v>
      </c>
      <c r="AK5" s="100">
        <f>IF(Gesamtüberblick!AI40="","",Gesamtüberblick!AI40)</f>
        <v>16.8206293</v>
      </c>
    </row>
    <row r="6" spans="1:37" ht="15.75" thickBot="1" x14ac:dyDescent="0.3">
      <c r="A6" s="56" t="s">
        <v>161</v>
      </c>
      <c r="B6" s="52" t="s">
        <v>150</v>
      </c>
      <c r="C6" s="100" t="str">
        <f>IF(Gesamtüberblick!C41="","",Gesamtüberblick!C41)</f>
        <v/>
      </c>
      <c r="D6" s="100" t="str">
        <f>IF(Gesamtüberblick!D41="","",Gesamtüberblick!D41)</f>
        <v/>
      </c>
      <c r="E6" s="100" t="str">
        <f>IF(Gesamtüberblick!E41="","",Gesamtüberblick!E41)</f>
        <v/>
      </c>
      <c r="F6" s="100">
        <f>IF(Gesamtüberblick!F41="","",Gesamtüberblick!F41)</f>
        <v>1065.3979899999999</v>
      </c>
      <c r="G6" s="100">
        <f>IF(Gesamtüberblick!G41="","",Gesamtüberblick!G41)</f>
        <v>33.430843299999999</v>
      </c>
      <c r="H6" s="100">
        <f>IF(Gesamtüberblick!H41="","",Gesamtüberblick!H41)</f>
        <v>41.013463000000002</v>
      </c>
      <c r="I6" s="119">
        <f>IF(Gesamtüberblick!I41="","",Gesamtüberblick!I41)</f>
        <v>0</v>
      </c>
      <c r="J6" s="119">
        <f>IF(Gesamtüberblick!J41="","",Gesamtüberblick!J41)</f>
        <v>0</v>
      </c>
      <c r="K6" s="119">
        <f>IF(Gesamtüberblick!K41="","",Gesamtüberblick!K41)</f>
        <v>0</v>
      </c>
      <c r="L6" s="119">
        <f>IF(Gesamtüberblick!L41="","",Gesamtüberblick!L41)</f>
        <v>0</v>
      </c>
      <c r="M6" s="119">
        <f>IF(Gesamtüberblick!M41="","",Gesamtüberblick!M41)</f>
        <v>0</v>
      </c>
      <c r="N6" s="119">
        <f>IF(Gesamtüberblick!N41="","",Gesamtüberblick!N41)</f>
        <v>0</v>
      </c>
      <c r="O6" s="119">
        <f>IF(Gesamtüberblick!O41="","",Gesamtüberblick!O41)</f>
        <v>0</v>
      </c>
      <c r="P6" s="100">
        <f>IF(Gesamtüberblick!P41="","",Gesamtüberblick!P41)</f>
        <v>0.66759232000000002</v>
      </c>
      <c r="Q6" s="100">
        <f>IF(Gesamtüberblick!Q41="","",Gesamtüberblick!Q41)</f>
        <v>54.723914999999998</v>
      </c>
      <c r="R6" s="100">
        <f>IF(Gesamtüberblick!R41="","",Gesamtüberblick!R41)</f>
        <v>87.358127899999999</v>
      </c>
      <c r="S6" s="119">
        <f>IF(Gesamtüberblick!S41="","",Gesamtüberblick!S41)</f>
        <v>0</v>
      </c>
      <c r="T6" s="100">
        <f>IF(Gesamtüberblick!U41="","",Gesamtüberblick!U41)</f>
        <v>-7.7618194000000003</v>
      </c>
      <c r="U6" s="100">
        <f>IF(Gesamtüberblick!V41="","",Gesamtüberblick!V41)</f>
        <v>-258.72730999999999</v>
      </c>
      <c r="V6" s="100">
        <f>IF(Gesamtüberblick!T41="","",Gesamtüberblick!T41)</f>
        <v>-266.48912939999997</v>
      </c>
      <c r="W6" s="100">
        <f>IF(Gesamtüberblick!$AD41="","",Gesamtüberblick!$AD41)</f>
        <v>1139.8422963</v>
      </c>
      <c r="X6" s="119">
        <f>IF(Gesamtüberblick!$AE41="","",Gesamtüberblick!$AE41)</f>
        <v>0</v>
      </c>
      <c r="Y6" s="100">
        <f>IF(Gesamtüberblick!AF41="","",Gesamtüberblick!AF41)</f>
        <v>142.74963521999999</v>
      </c>
      <c r="Z6" s="100">
        <f>IF(Gesamtüberblick!AG41="","",Gesamtüberblick!AG41)</f>
        <v>1282.5919315200001</v>
      </c>
      <c r="AA6" s="100" t="str">
        <f>IF(Gesamtüberblick!W41="","",Gesamtüberblick!W41)</f>
        <v/>
      </c>
      <c r="AB6" s="100" t="str">
        <f>IF(Gesamtüberblick!X41="","",Gesamtüberblick!X41)</f>
        <v/>
      </c>
      <c r="AC6" s="100" t="str">
        <f>IF(Gesamtüberblick!Y41="","",Gesamtüberblick!Y41)</f>
        <v/>
      </c>
      <c r="AD6" s="100" t="str">
        <f>IF(Gesamtüberblick!Z41="","",Gesamtüberblick!Z41)</f>
        <v/>
      </c>
      <c r="AE6" s="100" t="str">
        <f>IF(Gesamtüberblick!AB41="","",Gesamtüberblick!AB41)</f>
        <v/>
      </c>
      <c r="AF6" s="100" t="str">
        <f>IF(Gesamtüberblick!AC41="","",Gesamtüberblick!AC41)</f>
        <v/>
      </c>
      <c r="AG6" s="100" t="str">
        <f>IF(Gesamtüberblick!AA41="","",Gesamtüberblick!AA41)</f>
        <v/>
      </c>
      <c r="AH6" s="100">
        <f>IF(Gesamtüberblick!$AD41="","",Gesamtüberblick!$AD41)</f>
        <v>1139.8422963</v>
      </c>
      <c r="AI6" s="119">
        <f>IF(Gesamtüberblick!$AE41="","",Gesamtüberblick!$AE41)</f>
        <v>0</v>
      </c>
      <c r="AJ6" s="119">
        <f>IF(Gesamtüberblick!AH41="","",Gesamtüberblick!AH41)</f>
        <v>0</v>
      </c>
      <c r="AK6" s="100">
        <f>IF(Gesamtüberblick!AI41="","",Gesamtüberblick!AI41)</f>
        <v>1139.8422963</v>
      </c>
    </row>
    <row r="7" spans="1:37" ht="15.75" thickBot="1" x14ac:dyDescent="0.3">
      <c r="A7" s="56" t="s">
        <v>162</v>
      </c>
      <c r="B7" s="52" t="s">
        <v>152</v>
      </c>
      <c r="C7" s="100" t="str">
        <f>IF(Gesamtüberblick!C42="","",Gesamtüberblick!C42)</f>
        <v/>
      </c>
      <c r="D7" s="100" t="str">
        <f>IF(Gesamtüberblick!D42="","",Gesamtüberblick!D42)</f>
        <v/>
      </c>
      <c r="E7" s="100" t="str">
        <f>IF(Gesamtüberblick!E42="","",Gesamtüberblick!E42)</f>
        <v/>
      </c>
      <c r="F7" s="100">
        <f>IF(Gesamtüberblick!F42="","",Gesamtüberblick!F42)</f>
        <v>1.6022754E-6</v>
      </c>
      <c r="G7" s="100">
        <f>IF(Gesamtüberblick!G42="","",Gesamtüberblick!G42)</f>
        <v>6.0879866000000003E-8</v>
      </c>
      <c r="H7" s="100">
        <f>IF(Gesamtüberblick!H42="","",Gesamtüberblick!H42)</f>
        <v>6.3834666999999999E-8</v>
      </c>
      <c r="I7" s="119">
        <f>IF(Gesamtüberblick!I42="","",Gesamtüberblick!I42)</f>
        <v>0</v>
      </c>
      <c r="J7" s="119">
        <f>IF(Gesamtüberblick!J42="","",Gesamtüberblick!J42)</f>
        <v>0</v>
      </c>
      <c r="K7" s="119">
        <f>IF(Gesamtüberblick!K42="","",Gesamtüberblick!K42)</f>
        <v>0</v>
      </c>
      <c r="L7" s="119">
        <f>IF(Gesamtüberblick!L42="","",Gesamtüberblick!L42)</f>
        <v>0</v>
      </c>
      <c r="M7" s="119">
        <f>IF(Gesamtüberblick!M42="","",Gesamtüberblick!M42)</f>
        <v>0</v>
      </c>
      <c r="N7" s="119">
        <f>IF(Gesamtüberblick!N42="","",Gesamtüberblick!N42)</f>
        <v>0</v>
      </c>
      <c r="O7" s="119">
        <f>IF(Gesamtüberblick!O42="","",Gesamtüberblick!O42)</f>
        <v>0</v>
      </c>
      <c r="P7" s="100">
        <f>IF(Gesamtüberblick!P42="","",Gesamtüberblick!P42)</f>
        <v>1.4079706E-9</v>
      </c>
      <c r="Q7" s="100">
        <f>IF(Gesamtüberblick!Q42="","",Gesamtüberblick!Q42)</f>
        <v>1.0144227E-7</v>
      </c>
      <c r="R7" s="100">
        <f>IF(Gesamtüberblick!R42="","",Gesamtüberblick!R42)</f>
        <v>1.2660532999999999E-7</v>
      </c>
      <c r="S7" s="119">
        <f>IF(Gesamtüberblick!S42="","",Gesamtüberblick!S42)</f>
        <v>0</v>
      </c>
      <c r="T7" s="100">
        <f>IF(Gesamtüberblick!U42="","",Gesamtüberblick!U42)</f>
        <v>-8.4467435000000004E-9</v>
      </c>
      <c r="U7" s="100">
        <f>IF(Gesamtüberblick!V42="","",Gesamtüberblick!V42)</f>
        <v>-2.8155812E-7</v>
      </c>
      <c r="V7" s="100">
        <f>IF(Gesamtüberblick!T42="","",Gesamtüberblick!T42)</f>
        <v>-2.9000486349999999E-7</v>
      </c>
      <c r="W7" s="100">
        <f>IF(Gesamtüberblick!$AD42="","",Gesamtüberblick!$AD42)</f>
        <v>1.726989933E-6</v>
      </c>
      <c r="X7" s="119">
        <f>IF(Gesamtüberblick!$AE42="","",Gesamtüberblick!$AE42)</f>
        <v>0</v>
      </c>
      <c r="Y7" s="100">
        <f>IF(Gesamtüberblick!AF42="","",Gesamtüberblick!AF42)</f>
        <v>2.2945557059999999E-7</v>
      </c>
      <c r="Z7" s="100">
        <f>IF(Gesamtüberblick!AG42="","",Gesamtüberblick!AG42)</f>
        <v>1.9564455036E-6</v>
      </c>
      <c r="AA7" s="100" t="str">
        <f>IF(Gesamtüberblick!W42="","",Gesamtüberblick!W42)</f>
        <v/>
      </c>
      <c r="AB7" s="100" t="str">
        <f>IF(Gesamtüberblick!X42="","",Gesamtüberblick!X42)</f>
        <v/>
      </c>
      <c r="AC7" s="100" t="str">
        <f>IF(Gesamtüberblick!Y42="","",Gesamtüberblick!Y42)</f>
        <v/>
      </c>
      <c r="AD7" s="100" t="str">
        <f>IF(Gesamtüberblick!Z42="","",Gesamtüberblick!Z42)</f>
        <v/>
      </c>
      <c r="AE7" s="100" t="str">
        <f>IF(Gesamtüberblick!AB42="","",Gesamtüberblick!AB42)</f>
        <v/>
      </c>
      <c r="AF7" s="100" t="str">
        <f>IF(Gesamtüberblick!AC42="","",Gesamtüberblick!AC42)</f>
        <v/>
      </c>
      <c r="AG7" s="100" t="str">
        <f>IF(Gesamtüberblick!AA42="","",Gesamtüberblick!AA42)</f>
        <v/>
      </c>
      <c r="AH7" s="100">
        <f>IF(Gesamtüberblick!$AD42="","",Gesamtüberblick!$AD42)</f>
        <v>1.726989933E-6</v>
      </c>
      <c r="AI7" s="119">
        <f>IF(Gesamtüberblick!$AE42="","",Gesamtüberblick!$AE42)</f>
        <v>0</v>
      </c>
      <c r="AJ7" s="119">
        <f>IF(Gesamtüberblick!AH42="","",Gesamtüberblick!AH42)</f>
        <v>0</v>
      </c>
      <c r="AK7" s="100">
        <f>IF(Gesamtüberblick!AI42="","",Gesamtüberblick!AI42)</f>
        <v>1.726989933E-6</v>
      </c>
    </row>
    <row r="8" spans="1:37" ht="15.75" thickBot="1" x14ac:dyDescent="0.3">
      <c r="A8" s="56" t="s">
        <v>163</v>
      </c>
      <c r="B8" s="52" t="s">
        <v>152</v>
      </c>
      <c r="C8" s="100" t="str">
        <f>IF(Gesamtüberblick!C43="","",Gesamtüberblick!C43)</f>
        <v/>
      </c>
      <c r="D8" s="100" t="str">
        <f>IF(Gesamtüberblick!D43="","",Gesamtüberblick!D43)</f>
        <v/>
      </c>
      <c r="E8" s="100" t="str">
        <f>IF(Gesamtüberblick!E43="","",Gesamtüberblick!E43)</f>
        <v/>
      </c>
      <c r="F8" s="100">
        <f>IF(Gesamtüberblick!F43="","",Gesamtüberblick!F43)</f>
        <v>1.9513466999999998E-6</v>
      </c>
      <c r="G8" s="100">
        <f>IF(Gesamtüberblick!G43="","",Gesamtüberblick!G43)</f>
        <v>8.7644235999999996E-8</v>
      </c>
      <c r="H8" s="100">
        <f>IF(Gesamtüberblick!H43="","",Gesamtüberblick!H43)</f>
        <v>9.5152568E-8</v>
      </c>
      <c r="I8" s="119">
        <f>IF(Gesamtüberblick!I43="","",Gesamtüberblick!I43)</f>
        <v>0</v>
      </c>
      <c r="J8" s="119">
        <f>IF(Gesamtüberblick!J43="","",Gesamtüberblick!J43)</f>
        <v>0</v>
      </c>
      <c r="K8" s="119">
        <f>IF(Gesamtüberblick!K43="","",Gesamtüberblick!K43)</f>
        <v>0</v>
      </c>
      <c r="L8" s="119">
        <f>IF(Gesamtüberblick!L43="","",Gesamtüberblick!L43)</f>
        <v>0</v>
      </c>
      <c r="M8" s="119">
        <f>IF(Gesamtüberblick!M43="","",Gesamtüberblick!M43)</f>
        <v>0</v>
      </c>
      <c r="N8" s="119">
        <f>IF(Gesamtüberblick!N43="","",Gesamtüberblick!N43)</f>
        <v>0</v>
      </c>
      <c r="O8" s="119">
        <f>IF(Gesamtüberblick!O43="","",Gesamtüberblick!O43)</f>
        <v>0</v>
      </c>
      <c r="P8" s="100">
        <f>IF(Gesamtüberblick!P43="","",Gesamtüberblick!P43)</f>
        <v>6.3912046000000004E-10</v>
      </c>
      <c r="Q8" s="100">
        <f>IF(Gesamtüberblick!Q43="","",Gesamtüberblick!Q43)</f>
        <v>1.3005432999999999E-7</v>
      </c>
      <c r="R8" s="100">
        <f>IF(Gesamtüberblick!R43="","",Gesamtüberblick!R43)</f>
        <v>8.0658299999999999E-7</v>
      </c>
      <c r="S8" s="119">
        <f>IF(Gesamtüberblick!S43="","",Gesamtüberblick!S43)</f>
        <v>0</v>
      </c>
      <c r="T8" s="100">
        <f>IF(Gesamtüberblick!U43="","",Gesamtüberblick!U43)</f>
        <v>-1.5742516999999999E-8</v>
      </c>
      <c r="U8" s="100">
        <f>IF(Gesamtüberblick!V43="","",Gesamtüberblick!V43)</f>
        <v>-5.2475055000000002E-7</v>
      </c>
      <c r="V8" s="100">
        <f>IF(Gesamtüberblick!T43="","",Gesamtüberblick!T43)</f>
        <v>-5.40493067E-7</v>
      </c>
      <c r="W8" s="100">
        <f>IF(Gesamtüberblick!$AD43="","",Gesamtüberblick!$AD43)</f>
        <v>2.1341435039999999E-6</v>
      </c>
      <c r="X8" s="119">
        <f>IF(Gesamtüberblick!$AE43="","",Gesamtüberblick!$AE43)</f>
        <v>0</v>
      </c>
      <c r="Y8" s="100">
        <f>IF(Gesamtüberblick!AF43="","",Gesamtüberblick!AF43)</f>
        <v>9.3727645046000001E-7</v>
      </c>
      <c r="Z8" s="100">
        <f>IF(Gesamtüberblick!AG43="","",Gesamtüberblick!AG43)</f>
        <v>3.07141995446E-6</v>
      </c>
      <c r="AA8" s="100" t="str">
        <f>IF(Gesamtüberblick!W43="","",Gesamtüberblick!W43)</f>
        <v/>
      </c>
      <c r="AB8" s="100" t="str">
        <f>IF(Gesamtüberblick!X43="","",Gesamtüberblick!X43)</f>
        <v/>
      </c>
      <c r="AC8" s="100" t="str">
        <f>IF(Gesamtüberblick!Y43="","",Gesamtüberblick!Y43)</f>
        <v/>
      </c>
      <c r="AD8" s="100" t="str">
        <f>IF(Gesamtüberblick!Z43="","",Gesamtüberblick!Z43)</f>
        <v/>
      </c>
      <c r="AE8" s="100" t="str">
        <f>IF(Gesamtüberblick!AB43="","",Gesamtüberblick!AB43)</f>
        <v/>
      </c>
      <c r="AF8" s="100" t="str">
        <f>IF(Gesamtüberblick!AC43="","",Gesamtüberblick!AC43)</f>
        <v/>
      </c>
      <c r="AG8" s="100" t="str">
        <f>IF(Gesamtüberblick!AA43="","",Gesamtüberblick!AA43)</f>
        <v/>
      </c>
      <c r="AH8" s="100">
        <f>IF(Gesamtüberblick!$AD43="","",Gesamtüberblick!$AD43)</f>
        <v>2.1341435039999999E-6</v>
      </c>
      <c r="AI8" s="119">
        <f>IF(Gesamtüberblick!$AE43="","",Gesamtüberblick!$AE43)</f>
        <v>0</v>
      </c>
      <c r="AJ8" s="119">
        <f>IF(Gesamtüberblick!AH43="","",Gesamtüberblick!AH43)</f>
        <v>0</v>
      </c>
      <c r="AK8" s="100">
        <f>IF(Gesamtüberblick!AI43="","",Gesamtüberblick!AI43)</f>
        <v>2.1341435039999999E-6</v>
      </c>
    </row>
    <row r="9" spans="1:37" ht="15.75" thickBot="1" x14ac:dyDescent="0.3">
      <c r="A9" s="56" t="s">
        <v>164</v>
      </c>
      <c r="B9" s="52" t="s">
        <v>155</v>
      </c>
      <c r="C9" s="100" t="str">
        <f>IF(Gesamtüberblick!C44="","",Gesamtüberblick!C44)</f>
        <v/>
      </c>
      <c r="D9" s="100" t="str">
        <f>IF(Gesamtüberblick!D44="","",Gesamtüberblick!D44)</f>
        <v/>
      </c>
      <c r="E9" s="100" t="str">
        <f>IF(Gesamtüberblick!E44="","",Gesamtüberblick!E44)</f>
        <v/>
      </c>
      <c r="F9" s="100">
        <f>IF(Gesamtüberblick!F44="","",Gesamtüberblick!F44)</f>
        <v>104163.17</v>
      </c>
      <c r="G9" s="100">
        <f>IF(Gesamtüberblick!G44="","",Gesamtüberblick!G44)</f>
        <v>114.98446</v>
      </c>
      <c r="H9" s="100">
        <f>IF(Gesamtüberblick!H44="","",Gesamtüberblick!H44)</f>
        <v>3134.0021999999999</v>
      </c>
      <c r="I9" s="119">
        <f>IF(Gesamtüberblick!I44="","",Gesamtüberblick!I44)</f>
        <v>0</v>
      </c>
      <c r="J9" s="119">
        <f>IF(Gesamtüberblick!J44="","",Gesamtüberblick!J44)</f>
        <v>0</v>
      </c>
      <c r="K9" s="119">
        <f>IF(Gesamtüberblick!K44="","",Gesamtüberblick!K44)</f>
        <v>0</v>
      </c>
      <c r="L9" s="119">
        <f>IF(Gesamtüberblick!L44="","",Gesamtüberblick!L44)</f>
        <v>0</v>
      </c>
      <c r="M9" s="119">
        <f>IF(Gesamtüberblick!M44="","",Gesamtüberblick!M44)</f>
        <v>0</v>
      </c>
      <c r="N9" s="119">
        <f>IF(Gesamtüberblick!N44="","",Gesamtüberblick!N44)</f>
        <v>0</v>
      </c>
      <c r="O9" s="119">
        <f>IF(Gesamtüberblick!O44="","",Gesamtüberblick!O44)</f>
        <v>0</v>
      </c>
      <c r="P9" s="100">
        <f>IF(Gesamtüberblick!P44="","",Gesamtüberblick!P44)</f>
        <v>0.33004288999999998</v>
      </c>
      <c r="Q9" s="100">
        <f>IF(Gesamtüberblick!Q44="","",Gesamtüberblick!Q44)</f>
        <v>121.34734</v>
      </c>
      <c r="R9" s="100">
        <f>IF(Gesamtüberblick!R44="","",Gesamtüberblick!R44)</f>
        <v>13.84188</v>
      </c>
      <c r="S9" s="119">
        <f>IF(Gesamtüberblick!S44="","",Gesamtüberblick!S44)</f>
        <v>0</v>
      </c>
      <c r="T9" s="100">
        <f>IF(Gesamtüberblick!U44="","",Gesamtüberblick!U44)</f>
        <v>-9.1151163000000004</v>
      </c>
      <c r="U9" s="100">
        <f>IF(Gesamtüberblick!V44="","",Gesamtüberblick!V44)</f>
        <v>-303.83721000000003</v>
      </c>
      <c r="V9" s="100">
        <f>IF(Gesamtüberblick!T44="","",Gesamtüberblick!T44)</f>
        <v>-312.95232630000004</v>
      </c>
      <c r="W9" s="100">
        <f>IF(Gesamtüberblick!$AD44="","",Gesamtüberblick!$AD44)</f>
        <v>107412.15666000001</v>
      </c>
      <c r="X9" s="119">
        <f>IF(Gesamtüberblick!$AE44="","",Gesamtüberblick!$AE44)</f>
        <v>0</v>
      </c>
      <c r="Y9" s="100">
        <f>IF(Gesamtüberblick!AF44="","",Gesamtüberblick!AF44)</f>
        <v>135.51926288999999</v>
      </c>
      <c r="Z9" s="100">
        <f>IF(Gesamtüberblick!AG44="","",Gesamtüberblick!AG44)</f>
        <v>107547.67592289</v>
      </c>
      <c r="AA9" s="100" t="str">
        <f>IF(Gesamtüberblick!W44="","",Gesamtüberblick!W44)</f>
        <v/>
      </c>
      <c r="AB9" s="100" t="str">
        <f>IF(Gesamtüberblick!X44="","",Gesamtüberblick!X44)</f>
        <v/>
      </c>
      <c r="AC9" s="100" t="str">
        <f>IF(Gesamtüberblick!Y44="","",Gesamtüberblick!Y44)</f>
        <v/>
      </c>
      <c r="AD9" s="100" t="str">
        <f>IF(Gesamtüberblick!Z44="","",Gesamtüberblick!Z44)</f>
        <v/>
      </c>
      <c r="AE9" s="100" t="str">
        <f>IF(Gesamtüberblick!AB44="","",Gesamtüberblick!AB44)</f>
        <v/>
      </c>
      <c r="AF9" s="100" t="str">
        <f>IF(Gesamtüberblick!AC44="","",Gesamtüberblick!AC44)</f>
        <v/>
      </c>
      <c r="AG9" s="100" t="str">
        <f>IF(Gesamtüberblick!AA44="","",Gesamtüberblick!AA44)</f>
        <v/>
      </c>
      <c r="AH9" s="100">
        <f>IF(Gesamtüberblick!$AD44="","",Gesamtüberblick!$AD44)</f>
        <v>107412.15666000001</v>
      </c>
      <c r="AI9" s="119">
        <f>IF(Gesamtüberblick!$AE44="","",Gesamtüberblick!$AE44)</f>
        <v>0</v>
      </c>
      <c r="AJ9" s="119">
        <f>IF(Gesamtüberblick!AH44="","",Gesamtüberblick!AH44)</f>
        <v>0</v>
      </c>
      <c r="AK9" s="100">
        <f>IF(Gesamtüberblick!AI44="","",Gesamtüberblick!AI44)</f>
        <v>107412.15666000001</v>
      </c>
    </row>
    <row r="10" spans="1:37" ht="22.15" customHeight="1" thickBot="1" x14ac:dyDescent="0.3">
      <c r="A10" s="157" t="s">
        <v>57</v>
      </c>
      <c r="B10" s="158"/>
      <c r="C10" s="157" t="s">
        <v>169</v>
      </c>
      <c r="D10" s="159"/>
      <c r="E10" s="159"/>
      <c r="F10" s="159"/>
      <c r="G10" s="159"/>
      <c r="H10" s="159"/>
      <c r="I10" s="159"/>
      <c r="J10" s="159"/>
      <c r="K10" s="159"/>
      <c r="L10" s="159"/>
      <c r="M10" s="159"/>
      <c r="N10" s="159"/>
      <c r="O10" s="159"/>
      <c r="P10" s="159"/>
      <c r="Q10" s="159"/>
      <c r="R10" s="159"/>
      <c r="S10" s="159"/>
      <c r="T10" s="159"/>
      <c r="U10" s="159"/>
      <c r="V10" s="160"/>
      <c r="W10" s="93"/>
      <c r="X10" s="93"/>
      <c r="Y10" s="93"/>
      <c r="Z10" s="93"/>
    </row>
    <row r="12" spans="1:37" ht="15.75" thickBot="1" x14ac:dyDescent="0.3"/>
    <row r="13" spans="1:37" ht="24.75" thickBot="1" x14ac:dyDescent="0.3">
      <c r="F13" s="8" t="s">
        <v>54</v>
      </c>
      <c r="G13" s="8" t="s">
        <v>55</v>
      </c>
      <c r="H13" s="8" t="s">
        <v>56</v>
      </c>
      <c r="I13" s="8" t="s">
        <v>451</v>
      </c>
      <c r="J13" s="12" t="s">
        <v>3</v>
      </c>
      <c r="K13" s="12" t="s">
        <v>4</v>
      </c>
      <c r="L13" s="12" t="s">
        <v>5</v>
      </c>
      <c r="M13" s="12" t="s">
        <v>6</v>
      </c>
      <c r="N13" s="12" t="s">
        <v>298</v>
      </c>
      <c r="O13" s="12" t="s">
        <v>308</v>
      </c>
      <c r="P13" s="12" t="s">
        <v>102</v>
      </c>
    </row>
    <row r="14" spans="1:37" x14ac:dyDescent="0.25">
      <c r="F14" s="136">
        <f>F4</f>
        <v>4.5472056999999997E-5</v>
      </c>
      <c r="G14" s="136">
        <f t="shared" ref="G14:H14" si="0">G4</f>
        <v>8.0716391000000003E-7</v>
      </c>
      <c r="H14" s="136">
        <f t="shared" si="0"/>
        <v>1.8233488999999999E-6</v>
      </c>
      <c r="I14" s="137">
        <f>I4</f>
        <v>0</v>
      </c>
      <c r="J14" s="136">
        <f>P4</f>
        <v>9.2347012999999994E-8</v>
      </c>
      <c r="K14" s="136">
        <f t="shared" ref="K14:L14" si="1">Q4</f>
        <v>1.0518091E-6</v>
      </c>
      <c r="L14" s="136">
        <f t="shared" si="1"/>
        <v>8.4084313000000003E-7</v>
      </c>
      <c r="M14" s="137">
        <f>M4</f>
        <v>0</v>
      </c>
      <c r="N14" s="136">
        <f>Y4</f>
        <v>1.984999243E-6</v>
      </c>
      <c r="O14" s="136">
        <f>Z4</f>
        <v>5.0087569053000003E-5</v>
      </c>
      <c r="P14" s="136">
        <f>V4</f>
        <v>-1.0916149079999999E-6</v>
      </c>
    </row>
    <row r="15" spans="1:37" x14ac:dyDescent="0.25">
      <c r="F15" s="136">
        <f t="shared" ref="F15:I15" si="2">F5</f>
        <v>16.142181000000001</v>
      </c>
      <c r="G15" s="136">
        <f t="shared" si="2"/>
        <v>0.16657422</v>
      </c>
      <c r="H15" s="136">
        <f t="shared" si="2"/>
        <v>0.51187408000000001</v>
      </c>
      <c r="I15" s="137">
        <f t="shared" si="2"/>
        <v>0</v>
      </c>
      <c r="J15" s="136">
        <f t="shared" ref="J15:J19" si="3">P5</f>
        <v>2.1082945999999999E-3</v>
      </c>
      <c r="K15" s="136">
        <f t="shared" ref="K15:K19" si="4">Q5</f>
        <v>0.26066657999999998</v>
      </c>
      <c r="L15" s="136">
        <f t="shared" ref="L15:L19" si="5">R5</f>
        <v>0.10321577</v>
      </c>
      <c r="M15" s="137">
        <f t="shared" ref="M15" si="6">M5</f>
        <v>0</v>
      </c>
      <c r="N15" s="136">
        <f t="shared" ref="N15:O15" si="7">Y5</f>
        <v>0.36599064459999997</v>
      </c>
      <c r="O15" s="136">
        <f t="shared" si="7"/>
        <v>17.1866199446</v>
      </c>
      <c r="P15" s="136">
        <f t="shared" ref="P15:P19" si="8">V5</f>
        <v>-15.415516630000001</v>
      </c>
    </row>
    <row r="16" spans="1:37" x14ac:dyDescent="0.25">
      <c r="F16" s="136">
        <f t="shared" ref="F16:I16" si="9">F6</f>
        <v>1065.3979899999999</v>
      </c>
      <c r="G16" s="136">
        <f t="shared" si="9"/>
        <v>33.430843299999999</v>
      </c>
      <c r="H16" s="136">
        <f t="shared" si="9"/>
        <v>41.013463000000002</v>
      </c>
      <c r="I16" s="137">
        <f t="shared" si="9"/>
        <v>0</v>
      </c>
      <c r="J16" s="136">
        <f t="shared" si="3"/>
        <v>0.66759232000000002</v>
      </c>
      <c r="K16" s="136">
        <f t="shared" si="4"/>
        <v>54.723914999999998</v>
      </c>
      <c r="L16" s="136">
        <f t="shared" si="5"/>
        <v>87.358127899999999</v>
      </c>
      <c r="M16" s="137">
        <f t="shared" ref="M16" si="10">M6</f>
        <v>0</v>
      </c>
      <c r="N16" s="136">
        <f t="shared" ref="N16:O16" si="11">Y6</f>
        <v>142.74963521999999</v>
      </c>
      <c r="O16" s="136">
        <f t="shared" si="11"/>
        <v>1282.5919315200001</v>
      </c>
      <c r="P16" s="136">
        <f t="shared" si="8"/>
        <v>-266.48912939999997</v>
      </c>
    </row>
    <row r="17" spans="6:16" x14ac:dyDescent="0.25">
      <c r="F17" s="136">
        <f t="shared" ref="F17:I17" si="12">F7</f>
        <v>1.6022754E-6</v>
      </c>
      <c r="G17" s="136">
        <f t="shared" si="12"/>
        <v>6.0879866000000003E-8</v>
      </c>
      <c r="H17" s="136">
        <f t="shared" si="12"/>
        <v>6.3834666999999999E-8</v>
      </c>
      <c r="I17" s="137">
        <f t="shared" si="12"/>
        <v>0</v>
      </c>
      <c r="J17" s="136">
        <f t="shared" si="3"/>
        <v>1.4079706E-9</v>
      </c>
      <c r="K17" s="136">
        <f t="shared" si="4"/>
        <v>1.0144227E-7</v>
      </c>
      <c r="L17" s="136">
        <f t="shared" si="5"/>
        <v>1.2660532999999999E-7</v>
      </c>
      <c r="M17" s="137">
        <f t="shared" ref="M17" si="13">M7</f>
        <v>0</v>
      </c>
      <c r="N17" s="136">
        <f t="shared" ref="N17:O17" si="14">Y7</f>
        <v>2.2945557059999999E-7</v>
      </c>
      <c r="O17" s="136">
        <f t="shared" si="14"/>
        <v>1.9564455036E-6</v>
      </c>
      <c r="P17" s="136">
        <f t="shared" si="8"/>
        <v>-2.9000486349999999E-7</v>
      </c>
    </row>
    <row r="18" spans="6:16" x14ac:dyDescent="0.25">
      <c r="F18" s="136">
        <f t="shared" ref="F18:I18" si="15">F8</f>
        <v>1.9513466999999998E-6</v>
      </c>
      <c r="G18" s="136">
        <f t="shared" si="15"/>
        <v>8.7644235999999996E-8</v>
      </c>
      <c r="H18" s="136">
        <f t="shared" si="15"/>
        <v>9.5152568E-8</v>
      </c>
      <c r="I18" s="137">
        <f t="shared" si="15"/>
        <v>0</v>
      </c>
      <c r="J18" s="136">
        <f t="shared" si="3"/>
        <v>6.3912046000000004E-10</v>
      </c>
      <c r="K18" s="136">
        <f t="shared" si="4"/>
        <v>1.3005432999999999E-7</v>
      </c>
      <c r="L18" s="136">
        <f t="shared" si="5"/>
        <v>8.0658299999999999E-7</v>
      </c>
      <c r="M18" s="137">
        <f t="shared" ref="M18" si="16">M8</f>
        <v>0</v>
      </c>
      <c r="N18" s="136">
        <f t="shared" ref="N18:O18" si="17">Y8</f>
        <v>9.3727645046000001E-7</v>
      </c>
      <c r="O18" s="136">
        <f t="shared" si="17"/>
        <v>3.07141995446E-6</v>
      </c>
      <c r="P18" s="136">
        <f t="shared" si="8"/>
        <v>-5.40493067E-7</v>
      </c>
    </row>
    <row r="19" spans="6:16" x14ac:dyDescent="0.25">
      <c r="F19" s="136">
        <f t="shared" ref="F19:I19" si="18">F9</f>
        <v>104163.17</v>
      </c>
      <c r="G19" s="136">
        <f t="shared" si="18"/>
        <v>114.98446</v>
      </c>
      <c r="H19" s="136">
        <f t="shared" si="18"/>
        <v>3134.0021999999999</v>
      </c>
      <c r="I19" s="137">
        <f t="shared" si="18"/>
        <v>0</v>
      </c>
      <c r="J19" s="136">
        <f t="shared" si="3"/>
        <v>0.33004288999999998</v>
      </c>
      <c r="K19" s="136">
        <f t="shared" si="4"/>
        <v>121.34734</v>
      </c>
      <c r="L19" s="136">
        <f t="shared" si="5"/>
        <v>13.84188</v>
      </c>
      <c r="M19" s="137">
        <f t="shared" ref="M19" si="19">M9</f>
        <v>0</v>
      </c>
      <c r="N19" s="136">
        <f t="shared" ref="N19:O19" si="20">Y9</f>
        <v>135.51926288999999</v>
      </c>
      <c r="O19" s="136">
        <f t="shared" si="20"/>
        <v>107547.67592289</v>
      </c>
      <c r="P19" s="136">
        <f t="shared" si="8"/>
        <v>-312.95232630000004</v>
      </c>
    </row>
    <row r="20" spans="6:16" x14ac:dyDescent="0.25">
      <c r="F20" s="134"/>
      <c r="G20" s="134"/>
      <c r="H20" s="134"/>
    </row>
  </sheetData>
  <mergeCells count="2">
    <mergeCell ref="C10:V10"/>
    <mergeCell ref="A10:B10"/>
  </mergeCells>
  <phoneticPr fontId="4" type="noConversion"/>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FE1F2-7D1F-441E-9333-BEB79DC64EEC}">
  <dimension ref="A2:AV134"/>
  <sheetViews>
    <sheetView topLeftCell="A46" workbookViewId="0">
      <selection activeCell="A70" sqref="A70:C94"/>
    </sheetView>
  </sheetViews>
  <sheetFormatPr baseColWidth="10" defaultRowHeight="15" x14ac:dyDescent="0.25"/>
  <cols>
    <col min="1" max="1" width="20" customWidth="1"/>
    <col min="26" max="26" width="21.7109375" customWidth="1"/>
    <col min="28" max="28" width="16.85546875" customWidth="1"/>
    <col min="30" max="30" width="16.85546875" customWidth="1"/>
    <col min="32" max="32" width="18" customWidth="1"/>
  </cols>
  <sheetData>
    <row r="2" spans="1:41" x14ac:dyDescent="0.25">
      <c r="A2" t="s">
        <v>322</v>
      </c>
      <c r="B2" t="s">
        <v>422</v>
      </c>
    </row>
    <row r="3" spans="1:41" x14ac:dyDescent="0.25">
      <c r="A3" t="s">
        <v>324</v>
      </c>
      <c r="B3" t="s">
        <v>325</v>
      </c>
    </row>
    <row r="4" spans="1:41" x14ac:dyDescent="0.25">
      <c r="A4" t="s">
        <v>423</v>
      </c>
      <c r="B4" t="s">
        <v>327</v>
      </c>
    </row>
    <row r="5" spans="1:41" x14ac:dyDescent="0.25">
      <c r="A5" t="s">
        <v>342</v>
      </c>
      <c r="B5" t="s">
        <v>343</v>
      </c>
    </row>
    <row r="6" spans="1:41" x14ac:dyDescent="0.25">
      <c r="A6" t="s">
        <v>344</v>
      </c>
      <c r="B6" t="s">
        <v>345</v>
      </c>
    </row>
    <row r="7" spans="1:41" x14ac:dyDescent="0.25">
      <c r="A7" t="s">
        <v>346</v>
      </c>
      <c r="B7" t="s">
        <v>347</v>
      </c>
    </row>
    <row r="8" spans="1:41" x14ac:dyDescent="0.25">
      <c r="A8" t="s">
        <v>348</v>
      </c>
      <c r="B8" t="s">
        <v>349</v>
      </c>
    </row>
    <row r="9" spans="1:41" x14ac:dyDescent="0.25">
      <c r="A9" t="s">
        <v>350</v>
      </c>
      <c r="B9" t="s">
        <v>349</v>
      </c>
    </row>
    <row r="10" spans="1:41" x14ac:dyDescent="0.25">
      <c r="A10" t="s">
        <v>351</v>
      </c>
      <c r="B10" t="s">
        <v>352</v>
      </c>
    </row>
    <row r="11" spans="1:41" x14ac:dyDescent="0.25">
      <c r="A11" t="s">
        <v>353</v>
      </c>
      <c r="B11" t="s">
        <v>354</v>
      </c>
    </row>
    <row r="13" spans="1:41" x14ac:dyDescent="0.25">
      <c r="A13" t="s">
        <v>352</v>
      </c>
      <c r="B13" t="s">
        <v>0</v>
      </c>
      <c r="C13" t="s">
        <v>424</v>
      </c>
      <c r="D13" t="s">
        <v>355</v>
      </c>
      <c r="E13" t="s">
        <v>425</v>
      </c>
      <c r="F13" t="s">
        <v>426</v>
      </c>
      <c r="G13" t="s">
        <v>427</v>
      </c>
      <c r="H13" t="s">
        <v>426</v>
      </c>
      <c r="I13" t="s">
        <v>428</v>
      </c>
      <c r="J13" t="s">
        <v>428</v>
      </c>
      <c r="K13" t="s">
        <v>428</v>
      </c>
      <c r="L13" t="s">
        <v>429</v>
      </c>
      <c r="M13" t="s">
        <v>428</v>
      </c>
      <c r="N13" t="s">
        <v>429</v>
      </c>
      <c r="O13" t="s">
        <v>428</v>
      </c>
      <c r="P13" t="s">
        <v>429</v>
      </c>
      <c r="Q13" t="s">
        <v>430</v>
      </c>
      <c r="R13" t="s">
        <v>429</v>
      </c>
      <c r="S13" t="s">
        <v>431</v>
      </c>
      <c r="T13" t="s">
        <v>429</v>
      </c>
      <c r="U13" t="s">
        <v>431</v>
      </c>
      <c r="V13" t="s">
        <v>429</v>
      </c>
      <c r="W13" t="s">
        <v>431</v>
      </c>
      <c r="X13" t="s">
        <v>431</v>
      </c>
      <c r="Y13" t="s">
        <v>429</v>
      </c>
      <c r="Z13" t="s">
        <v>432</v>
      </c>
      <c r="AA13" t="s">
        <v>429</v>
      </c>
      <c r="AB13" t="s">
        <v>433</v>
      </c>
      <c r="AC13" t="s">
        <v>429</v>
      </c>
      <c r="AD13" t="s">
        <v>433</v>
      </c>
      <c r="AE13" t="s">
        <v>429</v>
      </c>
      <c r="AF13" t="s">
        <v>434</v>
      </c>
      <c r="AG13" t="s">
        <v>429</v>
      </c>
      <c r="AH13" t="s">
        <v>435</v>
      </c>
      <c r="AI13" t="s">
        <v>436</v>
      </c>
      <c r="AJ13" t="s">
        <v>450</v>
      </c>
      <c r="AK13" t="s">
        <v>437</v>
      </c>
      <c r="AL13" t="s">
        <v>438</v>
      </c>
      <c r="AM13" t="s">
        <v>439</v>
      </c>
      <c r="AN13" t="s">
        <v>440</v>
      </c>
      <c r="AO13" t="s">
        <v>440</v>
      </c>
    </row>
    <row r="14" spans="1:41" x14ac:dyDescent="0.25">
      <c r="A14" t="s">
        <v>363</v>
      </c>
      <c r="B14" t="s">
        <v>364</v>
      </c>
      <c r="C14">
        <v>-830.01215999999999</v>
      </c>
      <c r="D14">
        <v>0</v>
      </c>
      <c r="E14">
        <v>-906.07009000000005</v>
      </c>
      <c r="F14">
        <v>24.714649000000001</v>
      </c>
      <c r="G14">
        <v>28.83154</v>
      </c>
      <c r="H14">
        <v>0.45287287999999998</v>
      </c>
      <c r="I14">
        <v>3.5446115E-2</v>
      </c>
      <c r="J14">
        <v>9.3026003999999995E-3</v>
      </c>
      <c r="K14">
        <v>4.4909104999999996E-3</v>
      </c>
      <c r="L14">
        <v>4.0780176E-3</v>
      </c>
      <c r="M14">
        <v>3.6889622000000001E-3</v>
      </c>
      <c r="N14">
        <v>1.0104722E-4</v>
      </c>
      <c r="O14">
        <v>4.1701311999999997E-3</v>
      </c>
      <c r="P14" s="98">
        <v>4.6362841000000002E-5</v>
      </c>
      <c r="Q14">
        <v>1.5452956999999999E-3</v>
      </c>
      <c r="R14" s="98">
        <v>8.9159309000000003E-6</v>
      </c>
      <c r="S14" s="98">
        <v>-1.564413E-5</v>
      </c>
      <c r="T14">
        <v>2.9564709999999999E-4</v>
      </c>
      <c r="U14" s="98">
        <v>-1.2033946000000001E-6</v>
      </c>
      <c r="V14" s="98">
        <v>4.1349245000000003E-7</v>
      </c>
      <c r="W14" s="98">
        <v>-6.6186702000000002E-6</v>
      </c>
      <c r="X14" s="98">
        <v>-7.8220648000000003E-6</v>
      </c>
      <c r="Y14" s="98">
        <v>4.2796468000000002E-5</v>
      </c>
      <c r="Z14">
        <v>2.2949570000000001</v>
      </c>
      <c r="AA14">
        <v>4.4920316000000002E-2</v>
      </c>
      <c r="AB14">
        <v>2.0110105E-2</v>
      </c>
      <c r="AC14">
        <v>1.5153557999999999E-4</v>
      </c>
      <c r="AD14">
        <v>1.9642428999999999E-2</v>
      </c>
      <c r="AE14">
        <v>1.4801150000000001E-4</v>
      </c>
      <c r="AF14">
        <v>1.0680540000000001</v>
      </c>
      <c r="AG14">
        <v>6.4626989999999997E-3</v>
      </c>
      <c r="AH14">
        <v>9.4542726999999993E-2</v>
      </c>
      <c r="AI14">
        <v>5.4308342999999999</v>
      </c>
      <c r="AJ14">
        <v>2.0479318000000002</v>
      </c>
      <c r="AK14">
        <v>3.5605611000000001</v>
      </c>
      <c r="AL14">
        <v>3.2644703000000002</v>
      </c>
      <c r="AM14">
        <v>2.4884799000000002</v>
      </c>
      <c r="AN14">
        <v>1.6544141999999999</v>
      </c>
      <c r="AO14">
        <v>1.6544141999999999</v>
      </c>
    </row>
    <row r="15" spans="1:41" x14ac:dyDescent="0.25">
      <c r="A15" t="s">
        <v>365</v>
      </c>
      <c r="B15" t="s">
        <v>364</v>
      </c>
      <c r="C15">
        <v>140.97658999999999</v>
      </c>
      <c r="D15">
        <v>0</v>
      </c>
      <c r="E15">
        <v>68.657049999999998</v>
      </c>
      <c r="F15">
        <v>24.693059000000002</v>
      </c>
      <c r="G15">
        <v>28.892796000000001</v>
      </c>
      <c r="H15">
        <v>0.45247727999999998</v>
      </c>
      <c r="I15">
        <v>3.5318659000000002E-2</v>
      </c>
      <c r="J15">
        <v>9.2691501999999995E-3</v>
      </c>
      <c r="K15">
        <v>4.4747622000000003E-3</v>
      </c>
      <c r="L15">
        <v>4.0744110999999996E-3</v>
      </c>
      <c r="M15">
        <v>3.6756975000000001E-3</v>
      </c>
      <c r="N15">
        <v>1.0095784999999999E-4</v>
      </c>
      <c r="O15">
        <v>4.1551362999999999E-3</v>
      </c>
      <c r="P15" s="98">
        <v>4.6321839000000001E-5</v>
      </c>
      <c r="Q15">
        <v>1.5133553E-3</v>
      </c>
      <c r="R15" s="98">
        <v>8.9080458999999993E-6</v>
      </c>
      <c r="S15">
        <v>5.3262185000000004E-3</v>
      </c>
      <c r="T15">
        <v>2.9538564E-4</v>
      </c>
      <c r="U15">
        <v>4.0970912000000003E-4</v>
      </c>
      <c r="V15" s="98">
        <v>4.1312676999999998E-7</v>
      </c>
      <c r="W15">
        <v>2.2534001000000001E-3</v>
      </c>
      <c r="X15">
        <v>2.6631093E-3</v>
      </c>
      <c r="Y15" s="98">
        <v>4.2758620999999998E-5</v>
      </c>
      <c r="Z15">
        <v>2.3294169999999998</v>
      </c>
      <c r="AA15">
        <v>4.4880589999999998E-2</v>
      </c>
      <c r="AB15">
        <v>2.029452E-2</v>
      </c>
      <c r="AC15">
        <v>1.5140157000000001E-4</v>
      </c>
      <c r="AD15">
        <v>1.9822553999999999E-2</v>
      </c>
      <c r="AE15">
        <v>1.4788059999999999E-4</v>
      </c>
      <c r="AF15">
        <v>1.0752136000000001</v>
      </c>
      <c r="AG15">
        <v>6.4569835999999997E-3</v>
      </c>
      <c r="AH15">
        <v>9.2514579999999999E-2</v>
      </c>
      <c r="AI15">
        <v>5.6081237000000002</v>
      </c>
      <c r="AJ15">
        <v>1.9639985</v>
      </c>
      <c r="AK15">
        <v>1.1488229999999999</v>
      </c>
      <c r="AL15">
        <v>3.2631429999999999</v>
      </c>
      <c r="AM15">
        <v>2.4879948000000001</v>
      </c>
      <c r="AN15">
        <v>0.14659460999999999</v>
      </c>
      <c r="AO15">
        <v>0.14659460999999999</v>
      </c>
    </row>
    <row r="16" spans="1:41" x14ac:dyDescent="0.25">
      <c r="A16" t="s">
        <v>366</v>
      </c>
      <c r="B16" t="s">
        <v>364</v>
      </c>
      <c r="C16">
        <v>-972.01963000000001</v>
      </c>
      <c r="D16">
        <v>0</v>
      </c>
      <c r="E16">
        <v>-975.70772999999997</v>
      </c>
      <c r="F16">
        <v>1.2820676E-2</v>
      </c>
      <c r="G16">
        <v>-7.0272491000000006E-2</v>
      </c>
      <c r="H16">
        <v>2.3492692999999999E-4</v>
      </c>
      <c r="I16">
        <v>1.0362164999999999E-4</v>
      </c>
      <c r="J16" s="98">
        <v>2.7194821E-5</v>
      </c>
      <c r="K16" s="98">
        <v>1.3128533999999999E-5</v>
      </c>
      <c r="L16" s="98">
        <v>2.3189788999999999E-6</v>
      </c>
      <c r="M16" s="98">
        <v>1.0784153000000001E-5</v>
      </c>
      <c r="N16" s="98">
        <v>5.7460851000000003E-8</v>
      </c>
      <c r="O16" s="98">
        <v>1.2190781999999999E-5</v>
      </c>
      <c r="P16" s="98">
        <v>2.6364389999999999E-8</v>
      </c>
      <c r="Q16" s="98">
        <v>3.0933909999999999E-5</v>
      </c>
      <c r="R16" s="98">
        <v>5.0700751E-9</v>
      </c>
      <c r="S16">
        <v>-7.0115185999999998E-3</v>
      </c>
      <c r="T16" s="98">
        <v>1.6812074999999999E-7</v>
      </c>
      <c r="U16">
        <v>-5.3934759000000005E-4</v>
      </c>
      <c r="V16" s="98">
        <v>2.3513391999999998E-10</v>
      </c>
      <c r="W16">
        <v>-2.9664117000000002E-3</v>
      </c>
      <c r="X16">
        <v>-3.5057592999999999E-3</v>
      </c>
      <c r="Y16" s="98">
        <v>2.4336359999999999E-8</v>
      </c>
      <c r="Z16">
        <v>-3.6343591000000001E-2</v>
      </c>
      <c r="AA16" s="98">
        <v>2.5544093999999998E-5</v>
      </c>
      <c r="AB16">
        <v>-1.9798384E-4</v>
      </c>
      <c r="AC16" s="98">
        <v>8.6171236999999997E-8</v>
      </c>
      <c r="AD16">
        <v>-1.9337955999999999E-4</v>
      </c>
      <c r="AE16" s="98">
        <v>8.4167255E-8</v>
      </c>
      <c r="AF16">
        <v>-7.9747632999999998E-3</v>
      </c>
      <c r="AG16" s="98">
        <v>3.6750362999999999E-6</v>
      </c>
      <c r="AH16">
        <v>1.8462953000000001E-3</v>
      </c>
      <c r="AI16">
        <v>-0.18186325</v>
      </c>
      <c r="AJ16">
        <v>8.1705023000000002E-2</v>
      </c>
      <c r="AK16">
        <v>2.3929963999999999</v>
      </c>
      <c r="AL16">
        <v>1.0878887E-3</v>
      </c>
      <c r="AM16">
        <v>2.6883658000000001E-4</v>
      </c>
      <c r="AN16">
        <v>1.5077706</v>
      </c>
      <c r="AO16">
        <v>1.5077706</v>
      </c>
    </row>
    <row r="17" spans="1:41" x14ac:dyDescent="0.25">
      <c r="A17" t="s">
        <v>367</v>
      </c>
      <c r="B17" t="s">
        <v>364</v>
      </c>
      <c r="C17">
        <v>1.030886</v>
      </c>
      <c r="D17">
        <v>0</v>
      </c>
      <c r="E17">
        <v>0.98058802</v>
      </c>
      <c r="F17">
        <v>8.7685463000000009E-3</v>
      </c>
      <c r="G17">
        <v>9.0163993999999997E-3</v>
      </c>
      <c r="H17">
        <v>1.6067543000000001E-4</v>
      </c>
      <c r="I17" s="98">
        <v>2.3835014E-5</v>
      </c>
      <c r="J17" s="98">
        <v>6.2553430000000002E-6</v>
      </c>
      <c r="K17" s="98">
        <v>3.0198207999999999E-6</v>
      </c>
      <c r="L17" s="98">
        <v>1.2874968999999999E-6</v>
      </c>
      <c r="M17" s="98">
        <v>2.4805671000000001E-6</v>
      </c>
      <c r="N17" s="98">
        <v>3.190226E-8</v>
      </c>
      <c r="O17" s="98">
        <v>2.8041193000000001E-6</v>
      </c>
      <c r="P17" s="98">
        <v>1.4637507E-8</v>
      </c>
      <c r="Q17" s="98">
        <v>1.0065386000000001E-6</v>
      </c>
      <c r="R17" s="98">
        <v>2.8149052999999999E-9</v>
      </c>
      <c r="S17">
        <v>1.669656E-3</v>
      </c>
      <c r="T17" s="98">
        <v>9.3340626999999999E-8</v>
      </c>
      <c r="U17">
        <v>1.2843507999999999E-4</v>
      </c>
      <c r="V17" s="98">
        <v>1.3054632999999999E-10</v>
      </c>
      <c r="W17">
        <v>7.0639292000000003E-4</v>
      </c>
      <c r="X17">
        <v>8.3482798999999996E-4</v>
      </c>
      <c r="Y17" s="98">
        <v>1.3511544999999999E-8</v>
      </c>
      <c r="Z17">
        <v>1.8835865E-3</v>
      </c>
      <c r="AA17" s="98">
        <v>1.4182079E-5</v>
      </c>
      <c r="AB17" s="98">
        <v>1.3569764E-5</v>
      </c>
      <c r="AC17" s="98">
        <v>4.7842263999999997E-8</v>
      </c>
      <c r="AD17" s="98">
        <v>1.3254188E-5</v>
      </c>
      <c r="AE17" s="98">
        <v>4.6729653000000001E-8</v>
      </c>
      <c r="AF17">
        <v>8.1511693000000003E-4</v>
      </c>
      <c r="AG17" s="98">
        <v>2.0403798E-6</v>
      </c>
      <c r="AH17">
        <v>1.8185177999999999E-4</v>
      </c>
      <c r="AI17">
        <v>4.5738057999999996E-3</v>
      </c>
      <c r="AJ17">
        <v>2.2283601E-3</v>
      </c>
      <c r="AK17">
        <v>1.8741731000000001E-2</v>
      </c>
      <c r="AL17">
        <v>2.3934288000000001E-4</v>
      </c>
      <c r="AM17">
        <v>2.1624510999999999E-4</v>
      </c>
      <c r="AN17" s="98">
        <v>4.8992956000000003E-5</v>
      </c>
      <c r="AO17" s="98">
        <v>4.8992956000000003E-5</v>
      </c>
    </row>
    <row r="18" spans="1:41" x14ac:dyDescent="0.25">
      <c r="A18" t="s">
        <v>368</v>
      </c>
      <c r="B18" t="s">
        <v>369</v>
      </c>
      <c r="C18" s="98">
        <v>5.6324111999999996E-6</v>
      </c>
      <c r="D18">
        <v>0</v>
      </c>
      <c r="E18" s="98">
        <v>1.2106654E-6</v>
      </c>
      <c r="F18" s="98">
        <v>5.1458912999999997E-7</v>
      </c>
      <c r="G18" s="98">
        <v>3.9688940999999998E-7</v>
      </c>
      <c r="H18" s="98">
        <v>9.4293659000000004E-9</v>
      </c>
      <c r="I18" s="98">
        <v>1.9466607999999998E-9</v>
      </c>
      <c r="J18" s="98">
        <v>5.1088834999999997E-10</v>
      </c>
      <c r="K18" s="98">
        <v>2.4663574999999998E-10</v>
      </c>
      <c r="L18" s="98">
        <v>8.1450211E-11</v>
      </c>
      <c r="M18" s="98">
        <v>2.0259365E-10</v>
      </c>
      <c r="N18" s="98">
        <v>2.0182151999999999E-12</v>
      </c>
      <c r="O18" s="98">
        <v>2.2901891000000001E-10</v>
      </c>
      <c r="P18" s="98">
        <v>9.2600462999999998E-13</v>
      </c>
      <c r="Q18" s="98">
        <v>6.6316910000000002E-10</v>
      </c>
      <c r="R18" s="98">
        <v>1.7807781000000001E-13</v>
      </c>
      <c r="S18" s="98">
        <v>1.0015926000000001E-10</v>
      </c>
      <c r="T18" s="98">
        <v>5.9049570999999999E-12</v>
      </c>
      <c r="U18" s="98">
        <v>7.7045585999999996E-12</v>
      </c>
      <c r="V18" s="98">
        <v>8.2586812000000001E-15</v>
      </c>
      <c r="W18" s="98">
        <v>4.2375071999999999E-11</v>
      </c>
      <c r="X18" s="98">
        <v>5.0079630999999997E-11</v>
      </c>
      <c r="Y18" s="98">
        <v>8.5477350999999999E-13</v>
      </c>
      <c r="Z18" s="98">
        <v>6.3113439999999999E-8</v>
      </c>
      <c r="AA18" s="98">
        <v>8.9719310000000004E-10</v>
      </c>
      <c r="AB18" s="98">
        <v>4.9473453999999997E-10</v>
      </c>
      <c r="AC18" s="98">
        <v>3.0266190000000001E-12</v>
      </c>
      <c r="AD18" s="98">
        <v>4.8322908999999997E-10</v>
      </c>
      <c r="AE18" s="98">
        <v>2.9562325E-12</v>
      </c>
      <c r="AF18" s="98">
        <v>3.1367886999999999E-6</v>
      </c>
      <c r="AG18" s="98">
        <v>1.2907943E-10</v>
      </c>
      <c r="AH18" s="98">
        <v>1.3246307E-9</v>
      </c>
      <c r="AI18" s="98">
        <v>4.2054075999999998E-8</v>
      </c>
      <c r="AJ18" s="98">
        <v>5.4332489999999997E-8</v>
      </c>
      <c r="AK18" s="98">
        <v>1.8383939000000001E-8</v>
      </c>
      <c r="AL18" s="98">
        <v>1.3758315999999999E-7</v>
      </c>
      <c r="AM18" s="98">
        <v>3.8073097999999998E-8</v>
      </c>
      <c r="AN18" s="98">
        <v>3.0835655000000002E-9</v>
      </c>
      <c r="AO18" s="98">
        <v>3.0835655000000002E-9</v>
      </c>
    </row>
    <row r="19" spans="1:41" x14ac:dyDescent="0.25">
      <c r="A19" t="s">
        <v>370</v>
      </c>
      <c r="B19" t="s">
        <v>371</v>
      </c>
      <c r="C19">
        <v>0.88857408000000004</v>
      </c>
      <c r="D19">
        <v>0</v>
      </c>
      <c r="E19">
        <v>0.54946801999999995</v>
      </c>
      <c r="F19">
        <v>5.8325718999999998E-2</v>
      </c>
      <c r="G19">
        <v>0.14155313999999999</v>
      </c>
      <c r="H19">
        <v>1.0687644E-3</v>
      </c>
      <c r="I19">
        <v>1.4811014999999999E-4</v>
      </c>
      <c r="J19" s="98">
        <v>3.8870537000000001E-5</v>
      </c>
      <c r="K19" s="98">
        <v>1.8765086999999999E-5</v>
      </c>
      <c r="L19" s="98">
        <v>8.0040082E-6</v>
      </c>
      <c r="M19" s="98">
        <v>1.5414177999999999E-5</v>
      </c>
      <c r="N19" s="98">
        <v>1.9832743E-7</v>
      </c>
      <c r="O19" s="98">
        <v>1.7424722999999999E-5</v>
      </c>
      <c r="P19" s="98">
        <v>9.0997292000000005E-8</v>
      </c>
      <c r="Q19" s="98">
        <v>6.9506698999999999E-6</v>
      </c>
      <c r="R19" s="98">
        <v>1.7499479000000001E-8</v>
      </c>
      <c r="S19" s="98">
        <v>7.4640251000000004E-5</v>
      </c>
      <c r="T19" s="98">
        <v>5.8027258999999997E-7</v>
      </c>
      <c r="U19" s="98">
        <v>5.7415576999999997E-6</v>
      </c>
      <c r="V19" s="98">
        <v>8.1157005999999998E-10</v>
      </c>
      <c r="W19" s="98">
        <v>3.1578568000000002E-5</v>
      </c>
      <c r="X19" s="98">
        <v>3.7320124999999997E-5</v>
      </c>
      <c r="Y19" s="98">
        <v>8.3997500999999999E-8</v>
      </c>
      <c r="Z19">
        <v>8.6995211999999992E-3</v>
      </c>
      <c r="AA19" s="98">
        <v>8.8166019999999997E-5</v>
      </c>
      <c r="AB19" s="98">
        <v>7.5565420000000001E-5</v>
      </c>
      <c r="AC19" s="98">
        <v>2.9742198000000001E-7</v>
      </c>
      <c r="AD19" s="98">
        <v>7.3808084999999995E-5</v>
      </c>
      <c r="AE19" s="98">
        <v>2.9050518999999999E-7</v>
      </c>
      <c r="AF19">
        <v>4.7110883000000001E-3</v>
      </c>
      <c r="AG19" s="98">
        <v>1.2684470999999999E-5</v>
      </c>
      <c r="AH19">
        <v>4.9329973999999996E-4</v>
      </c>
      <c r="AI19">
        <v>4.2745229000000003E-2</v>
      </c>
      <c r="AJ19">
        <v>1.9099832000000001E-2</v>
      </c>
      <c r="AK19">
        <v>3.6291140999999999E-2</v>
      </c>
      <c r="AL19">
        <v>2.4862057999999999E-3</v>
      </c>
      <c r="AM19">
        <v>2.2450661E-2</v>
      </c>
      <c r="AN19">
        <v>5.2684884000000001E-4</v>
      </c>
      <c r="AO19">
        <v>5.2684884000000001E-4</v>
      </c>
    </row>
    <row r="20" spans="1:41" x14ac:dyDescent="0.25">
      <c r="A20" t="s">
        <v>372</v>
      </c>
      <c r="B20" t="s">
        <v>373</v>
      </c>
      <c r="C20">
        <v>5.1065478999999997E-2</v>
      </c>
      <c r="D20">
        <v>0</v>
      </c>
      <c r="E20">
        <v>3.6515356999999998E-2</v>
      </c>
      <c r="F20">
        <v>1.7381063E-3</v>
      </c>
      <c r="G20">
        <v>7.2552231999999999E-3</v>
      </c>
      <c r="H20" s="98">
        <v>3.1849176000000001E-5</v>
      </c>
      <c r="I20" s="98">
        <v>7.5104617999999998E-6</v>
      </c>
      <c r="J20" s="98">
        <v>1.9710714000000001E-6</v>
      </c>
      <c r="K20" s="98">
        <v>9.5155173000000005E-7</v>
      </c>
      <c r="L20" s="98">
        <v>2.6709517999999999E-7</v>
      </c>
      <c r="M20" s="98">
        <v>7.8163177000000001E-7</v>
      </c>
      <c r="N20" s="98">
        <v>6.6182216999999996E-9</v>
      </c>
      <c r="O20" s="98">
        <v>8.8358375000000003E-7</v>
      </c>
      <c r="P20" s="98">
        <v>3.0365957999999999E-9</v>
      </c>
      <c r="Q20" s="98">
        <v>3.7684585000000002E-7</v>
      </c>
      <c r="R20" s="98">
        <v>5.8396074000000001E-10</v>
      </c>
      <c r="S20" s="98">
        <v>2.5276565000000001E-6</v>
      </c>
      <c r="T20" s="98">
        <v>1.93638E-8</v>
      </c>
      <c r="U20" s="98">
        <v>1.9443511999999999E-7</v>
      </c>
      <c r="V20" s="98">
        <v>2.7082237000000001E-11</v>
      </c>
      <c r="W20" s="98">
        <v>1.0693931E-6</v>
      </c>
      <c r="X20" s="98">
        <v>1.2638283E-6</v>
      </c>
      <c r="Y20" s="98">
        <v>2.8030114999999999E-9</v>
      </c>
      <c r="Z20">
        <v>6.1977850000000004E-4</v>
      </c>
      <c r="AA20" s="98">
        <v>2.9421157999999999E-6</v>
      </c>
      <c r="AB20" s="98">
        <v>5.3258448999999997E-6</v>
      </c>
      <c r="AC20" s="98">
        <v>9.9250244000000007E-9</v>
      </c>
      <c r="AD20" s="98">
        <v>5.2019880999999999E-6</v>
      </c>
      <c r="AE20" s="98">
        <v>9.6942098999999997E-9</v>
      </c>
      <c r="AF20">
        <v>2.8427043E-4</v>
      </c>
      <c r="AG20" s="98">
        <v>4.2328306E-7</v>
      </c>
      <c r="AH20" s="98">
        <v>5.6195376000000002E-5</v>
      </c>
      <c r="AI20">
        <v>1.5088174999999999E-3</v>
      </c>
      <c r="AJ20" s="98">
        <v>2.3368445E-3</v>
      </c>
      <c r="AK20">
        <v>4.8676502999999999E-4</v>
      </c>
      <c r="AL20" s="98">
        <v>5.4857637999999999E-5</v>
      </c>
      <c r="AM20" s="98">
        <v>7.2472009999999994E-5</v>
      </c>
      <c r="AN20" s="98">
        <v>7.3199633000000007E-5</v>
      </c>
      <c r="AO20" s="98">
        <v>7.3199633000000007E-5</v>
      </c>
    </row>
    <row r="21" spans="1:41" x14ac:dyDescent="0.25">
      <c r="A21" t="s">
        <v>374</v>
      </c>
      <c r="B21" t="s">
        <v>375</v>
      </c>
      <c r="C21">
        <v>0.29704735999999998</v>
      </c>
      <c r="D21">
        <v>0</v>
      </c>
      <c r="E21">
        <v>0.21778573000000001</v>
      </c>
      <c r="F21">
        <v>1.5298068E-2</v>
      </c>
      <c r="G21">
        <v>2.2831964999999999E-2</v>
      </c>
      <c r="H21">
        <v>2.8032282999999999E-4</v>
      </c>
      <c r="I21" s="98">
        <v>2.4736666E-5</v>
      </c>
      <c r="J21" s="98">
        <v>6.4919757000000002E-6</v>
      </c>
      <c r="K21" s="98">
        <v>3.1340571999999999E-6</v>
      </c>
      <c r="L21" s="98">
        <v>1.8856319000000001E-6</v>
      </c>
      <c r="M21" s="98">
        <v>2.5744040999999999E-6</v>
      </c>
      <c r="N21" s="98">
        <v>4.6723157999999998E-8</v>
      </c>
      <c r="O21" s="98">
        <v>2.910196E-6</v>
      </c>
      <c r="P21" s="98">
        <v>2.1437684000000002E-8</v>
      </c>
      <c r="Q21" s="98">
        <v>1.3117601999999999E-6</v>
      </c>
      <c r="R21" s="98">
        <v>4.1226316E-9</v>
      </c>
      <c r="S21" s="98">
        <v>5.6970652000000002E-5</v>
      </c>
      <c r="T21" s="98">
        <v>1.3670406999999999E-7</v>
      </c>
      <c r="U21" s="98">
        <v>4.3823578999999999E-6</v>
      </c>
      <c r="V21" s="98">
        <v>1.9119450999999999E-10</v>
      </c>
      <c r="W21" s="98">
        <v>2.4102967999999999E-5</v>
      </c>
      <c r="X21" s="98">
        <v>2.8485326000000001E-5</v>
      </c>
      <c r="Y21" s="98">
        <v>1.9788632000000001E-8</v>
      </c>
      <c r="Z21">
        <v>1.7894534E-3</v>
      </c>
      <c r="AA21" s="98">
        <v>2.0770675999999999E-5</v>
      </c>
      <c r="AB21" s="98">
        <v>1.5165342E-5</v>
      </c>
      <c r="AC21" s="98">
        <v>7.0068442000000004E-8</v>
      </c>
      <c r="AD21" s="98">
        <v>1.481266E-5</v>
      </c>
      <c r="AE21" s="98">
        <v>6.8438943E-8</v>
      </c>
      <c r="AF21">
        <v>8.6594438999999996E-4</v>
      </c>
      <c r="AG21" s="98">
        <v>2.9882832999999998E-6</v>
      </c>
      <c r="AH21" s="98">
        <v>9.4823260999999997E-5</v>
      </c>
      <c r="AI21">
        <v>7.3372382000000003E-3</v>
      </c>
      <c r="AJ21">
        <v>2.0948540000000002E-3</v>
      </c>
      <c r="AK21">
        <v>1.690792E-2</v>
      </c>
      <c r="AL21">
        <v>9.2530388999999995E-4</v>
      </c>
      <c r="AM21">
        <v>1.0413294999999999E-2</v>
      </c>
      <c r="AN21">
        <v>2.1134693E-4</v>
      </c>
      <c r="AO21">
        <v>2.1134693E-4</v>
      </c>
    </row>
    <row r="22" spans="1:41" x14ac:dyDescent="0.25">
      <c r="A22" t="s">
        <v>376</v>
      </c>
      <c r="B22" t="s">
        <v>377</v>
      </c>
      <c r="C22">
        <v>3.3198786999999998</v>
      </c>
      <c r="D22">
        <v>0</v>
      </c>
      <c r="E22">
        <v>2.3294959</v>
      </c>
      <c r="F22">
        <v>0.16544666999999999</v>
      </c>
      <c r="G22">
        <v>0.30594498999999997</v>
      </c>
      <c r="H22">
        <v>3.0316560000000002E-3</v>
      </c>
      <c r="I22">
        <v>2.5781794999999997E-4</v>
      </c>
      <c r="J22" s="98">
        <v>6.7662629999999994E-5</v>
      </c>
      <c r="K22" s="98">
        <v>3.2664718000000002E-5</v>
      </c>
      <c r="L22" s="98">
        <v>2.0363109E-5</v>
      </c>
      <c r="M22" s="98">
        <v>2.6831733E-5</v>
      </c>
      <c r="N22" s="98">
        <v>5.0456758000000003E-7</v>
      </c>
      <c r="O22" s="98">
        <v>3.0331524000000002E-5</v>
      </c>
      <c r="P22" s="98">
        <v>2.3150748E-7</v>
      </c>
      <c r="Q22" s="98">
        <v>1.3710484E-5</v>
      </c>
      <c r="R22" s="98">
        <v>4.4520669000000002E-8</v>
      </c>
      <c r="S22">
        <v>2.4557978999999999E-4</v>
      </c>
      <c r="T22" s="98">
        <v>1.4762796000000001E-6</v>
      </c>
      <c r="U22" s="98">
        <v>1.8890753E-5</v>
      </c>
      <c r="V22" s="98">
        <v>2.0647266999999999E-9</v>
      </c>
      <c r="W22">
        <v>1.0389914E-4</v>
      </c>
      <c r="X22">
        <v>1.2278988999999999E-4</v>
      </c>
      <c r="Y22" s="98">
        <v>2.1369921000000001E-7</v>
      </c>
      <c r="Z22">
        <v>1.8303089000000002E-2</v>
      </c>
      <c r="AA22">
        <v>2.2430439999999999E-4</v>
      </c>
      <c r="AB22">
        <v>1.5669457E-4</v>
      </c>
      <c r="AC22" s="98">
        <v>7.5667538999999998E-7</v>
      </c>
      <c r="AD22">
        <v>1.5305051E-4</v>
      </c>
      <c r="AE22" s="98">
        <v>7.3907828999999996E-7</v>
      </c>
      <c r="AF22">
        <v>8.8915563000000006E-3</v>
      </c>
      <c r="AG22" s="98">
        <v>3.2270739000000003E-5</v>
      </c>
      <c r="AH22">
        <v>9.1457641000000005E-4</v>
      </c>
      <c r="AI22">
        <v>0.14716807000000001</v>
      </c>
      <c r="AJ22">
        <v>2.2626284E-2</v>
      </c>
      <c r="AK22">
        <v>0.19093457</v>
      </c>
      <c r="AL22">
        <v>9.8012215000000003E-3</v>
      </c>
      <c r="AM22">
        <v>0.11400821</v>
      </c>
      <c r="AN22">
        <v>1.8010521000000001E-3</v>
      </c>
      <c r="AO22">
        <v>1.8010521000000001E-3</v>
      </c>
    </row>
    <row r="23" spans="1:41" x14ac:dyDescent="0.25">
      <c r="A23" t="s">
        <v>378</v>
      </c>
      <c r="B23" t="s">
        <v>379</v>
      </c>
      <c r="C23">
        <v>1.2455655000000001</v>
      </c>
      <c r="D23">
        <v>0</v>
      </c>
      <c r="E23">
        <v>0.91501202999999998</v>
      </c>
      <c r="F23">
        <v>0.10126325999999999</v>
      </c>
      <c r="G23">
        <v>8.6201886000000005E-2</v>
      </c>
      <c r="H23">
        <v>1.8555546999999999E-3</v>
      </c>
      <c r="I23">
        <v>6.8360915E-4</v>
      </c>
      <c r="J23">
        <v>1.7940874000000001E-4</v>
      </c>
      <c r="K23" s="98">
        <v>8.6611114000000007E-5</v>
      </c>
      <c r="L23" s="98">
        <v>1.3505003E-5</v>
      </c>
      <c r="M23" s="98">
        <v>7.1144843000000001E-5</v>
      </c>
      <c r="N23" s="98">
        <v>3.3463392E-7</v>
      </c>
      <c r="O23" s="98">
        <v>8.0424604999999996E-5</v>
      </c>
      <c r="P23" s="98">
        <v>1.5353791E-7</v>
      </c>
      <c r="Q23" s="98">
        <v>5.3493382000000003E-6</v>
      </c>
      <c r="R23" s="98">
        <v>2.9526522E-8</v>
      </c>
      <c r="S23" s="98">
        <v>3.4124922000000003E-5</v>
      </c>
      <c r="T23" s="98">
        <v>9.7908236000000004E-7</v>
      </c>
      <c r="U23" s="98">
        <v>2.6249940000000001E-6</v>
      </c>
      <c r="V23" s="98">
        <v>1.369346E-9</v>
      </c>
      <c r="W23" s="98">
        <v>1.4437467E-5</v>
      </c>
      <c r="X23" s="98">
        <v>1.7062461000000001E-5</v>
      </c>
      <c r="Y23" s="98">
        <v>1.4172731E-7</v>
      </c>
      <c r="Z23">
        <v>1.1615937999999999E-2</v>
      </c>
      <c r="AA23">
        <v>1.4876076E-4</v>
      </c>
      <c r="AB23" s="98">
        <v>8.0605561999999996E-5</v>
      </c>
      <c r="AC23" s="98">
        <v>5.0183416999999997E-7</v>
      </c>
      <c r="AD23" s="98">
        <v>7.8731014000000001E-5</v>
      </c>
      <c r="AE23" s="98">
        <v>4.9016361000000001E-7</v>
      </c>
      <c r="AF23">
        <v>4.2097465999999997E-3</v>
      </c>
      <c r="AG23" s="98">
        <v>2.1402255E-5</v>
      </c>
      <c r="AH23">
        <v>3.0262931000000001E-4</v>
      </c>
      <c r="AI23">
        <v>2.3611991999999998E-2</v>
      </c>
      <c r="AJ23">
        <v>7.2244199E-3</v>
      </c>
      <c r="AK23">
        <v>5.1988526E-2</v>
      </c>
      <c r="AL23">
        <v>6.2067056000000001E-3</v>
      </c>
      <c r="AM23">
        <v>3.3999506999999998E-2</v>
      </c>
      <c r="AN23">
        <v>5.5290218000000001E-4</v>
      </c>
      <c r="AO23">
        <v>5.5290218000000001E-4</v>
      </c>
    </row>
    <row r="24" spans="1:41" x14ac:dyDescent="0.25">
      <c r="A24" t="s">
        <v>380</v>
      </c>
      <c r="B24" t="s">
        <v>67</v>
      </c>
      <c r="C24">
        <v>7.8939166000000004E-4</v>
      </c>
      <c r="D24">
        <v>0</v>
      </c>
      <c r="E24">
        <v>1.7918219999999999E-4</v>
      </c>
      <c r="F24" s="98">
        <v>6.8855566000000006E-5</v>
      </c>
      <c r="G24">
        <v>2.3556455000000001E-4</v>
      </c>
      <c r="H24" s="98">
        <v>1.2617140000000001E-6</v>
      </c>
      <c r="I24" s="98">
        <v>3.0728825E-7</v>
      </c>
      <c r="J24" s="98">
        <v>8.0645784999999994E-8</v>
      </c>
      <c r="K24" s="98">
        <v>3.8932447999999998E-8</v>
      </c>
      <c r="L24" s="98">
        <v>1.2970444000000001E-8</v>
      </c>
      <c r="M24" s="98">
        <v>3.1980225000000001E-8</v>
      </c>
      <c r="N24" s="98">
        <v>3.2138831999999997E-10</v>
      </c>
      <c r="O24" s="98">
        <v>3.6151559E-8</v>
      </c>
      <c r="P24" s="98">
        <v>1.4746051999999999E-10</v>
      </c>
      <c r="Q24" s="98">
        <v>9.224414E-9</v>
      </c>
      <c r="R24" s="98">
        <v>2.8357792999999999E-11</v>
      </c>
      <c r="S24" s="98">
        <v>7.3282933000000004E-8</v>
      </c>
      <c r="T24" s="98">
        <v>9.4032797000000005E-10</v>
      </c>
      <c r="U24" s="98">
        <v>5.6371486999999997E-9</v>
      </c>
      <c r="V24" s="98">
        <v>1.3151440000000001E-12</v>
      </c>
      <c r="W24" s="98">
        <v>3.1004318E-8</v>
      </c>
      <c r="X24" s="98">
        <v>3.6641466E-8</v>
      </c>
      <c r="Y24" s="98">
        <v>1.3611741000000001E-10</v>
      </c>
      <c r="Z24" s="98">
        <v>1.4847532000000001E-5</v>
      </c>
      <c r="AA24" s="98">
        <v>1.4287246000000001E-7</v>
      </c>
      <c r="AB24" s="98">
        <v>1.0782161E-7</v>
      </c>
      <c r="AC24" s="98">
        <v>4.8197039000000002E-10</v>
      </c>
      <c r="AD24" s="98">
        <v>1.0531412999999999E-7</v>
      </c>
      <c r="AE24" s="98">
        <v>4.7076178E-10</v>
      </c>
      <c r="AF24" s="98">
        <v>7.6535912999999992E-6</v>
      </c>
      <c r="AG24" s="98">
        <v>2.0555103000000001E-8</v>
      </c>
      <c r="AH24" s="98">
        <v>4.9518418999999997E-7</v>
      </c>
      <c r="AI24" s="98">
        <v>7.5313061999999998E-5</v>
      </c>
      <c r="AJ24" s="98">
        <v>1.9364677E-4</v>
      </c>
      <c r="AK24" s="98">
        <v>8.5988742000000004E-6</v>
      </c>
      <c r="AL24" s="98">
        <v>1.0990448000000001E-6</v>
      </c>
      <c r="AM24" s="98">
        <v>8.6655322999999995E-7</v>
      </c>
      <c r="AN24" s="98">
        <v>9.6416142000000004E-7</v>
      </c>
      <c r="AO24" s="98">
        <v>9.6416142000000004E-7</v>
      </c>
    </row>
    <row r="25" spans="1:41" x14ac:dyDescent="0.25">
      <c r="A25" t="s">
        <v>381</v>
      </c>
      <c r="B25" t="s">
        <v>9</v>
      </c>
      <c r="C25">
        <v>2203.4454000000001</v>
      </c>
      <c r="D25">
        <v>0</v>
      </c>
      <c r="E25">
        <v>1118.5715</v>
      </c>
      <c r="F25">
        <v>370.72041999999999</v>
      </c>
      <c r="G25">
        <v>435.71253999999999</v>
      </c>
      <c r="H25">
        <v>6.7931058000000002</v>
      </c>
      <c r="I25">
        <v>1.3832867</v>
      </c>
      <c r="J25">
        <v>0.36303453000000002</v>
      </c>
      <c r="K25">
        <v>0.17525805</v>
      </c>
      <c r="L25">
        <v>5.6921053999999999E-2</v>
      </c>
      <c r="M25">
        <v>0.14396196999999999</v>
      </c>
      <c r="N25">
        <v>1.4104191E-3</v>
      </c>
      <c r="O25">
        <v>0.16273962</v>
      </c>
      <c r="P25">
        <v>6.4713349000000003E-4</v>
      </c>
      <c r="Q25">
        <v>2.6020499999999998E-2</v>
      </c>
      <c r="R25">
        <v>1.2444875E-4</v>
      </c>
      <c r="S25">
        <v>6.6020994E-2</v>
      </c>
      <c r="T25">
        <v>4.1266482999999998E-3</v>
      </c>
      <c r="U25">
        <v>5.0785379999999996E-3</v>
      </c>
      <c r="V25" s="98">
        <v>5.7715360999999998E-6</v>
      </c>
      <c r="W25">
        <v>2.7931958999999999E-2</v>
      </c>
      <c r="X25">
        <v>3.3010497E-2</v>
      </c>
      <c r="Y25">
        <v>5.9735398999999996E-4</v>
      </c>
      <c r="Z25">
        <v>57.766517999999998</v>
      </c>
      <c r="AA25">
        <v>0.62699870000000002</v>
      </c>
      <c r="AB25">
        <v>0.44545943999999998</v>
      </c>
      <c r="AC25">
        <v>2.1151367999999999E-3</v>
      </c>
      <c r="AD25">
        <v>0.43509991999999997</v>
      </c>
      <c r="AE25">
        <v>2.0659476E-3</v>
      </c>
      <c r="AF25">
        <v>20.867895000000001</v>
      </c>
      <c r="AG25">
        <v>9.0206487000000002E-2</v>
      </c>
      <c r="AH25">
        <v>1.6484318</v>
      </c>
      <c r="AI25">
        <v>57.112703000000003</v>
      </c>
      <c r="AJ25">
        <v>25.901416000000001</v>
      </c>
      <c r="AK25">
        <v>16.578289000000002</v>
      </c>
      <c r="AL25">
        <v>51.943987</v>
      </c>
      <c r="AM25">
        <v>32.541845000000002</v>
      </c>
      <c r="AN25">
        <v>3.2345741000000001</v>
      </c>
      <c r="AO25">
        <v>3.2345741000000001</v>
      </c>
    </row>
    <row r="26" spans="1:41" x14ac:dyDescent="0.25">
      <c r="A26" t="s">
        <v>382</v>
      </c>
      <c r="B26" t="s">
        <v>383</v>
      </c>
      <c r="C26">
        <v>78.447326000000004</v>
      </c>
      <c r="D26">
        <v>0</v>
      </c>
      <c r="E26">
        <v>23.301383000000001</v>
      </c>
      <c r="F26">
        <v>2.2701571</v>
      </c>
      <c r="G26">
        <v>38.002488</v>
      </c>
      <c r="H26">
        <v>4.1598511999999997E-2</v>
      </c>
      <c r="I26">
        <v>1.1029139E-2</v>
      </c>
      <c r="J26">
        <v>2.8945249999999998E-3</v>
      </c>
      <c r="K26">
        <v>1.3973569000000001E-3</v>
      </c>
      <c r="L26">
        <v>3.2151184999999998E-4</v>
      </c>
      <c r="M26">
        <v>1.1478288999999999E-3</v>
      </c>
      <c r="N26" s="98">
        <v>7.9665859999999993E-6</v>
      </c>
      <c r="O26">
        <v>1.2975457E-3</v>
      </c>
      <c r="P26" s="98">
        <v>3.6552571000000002E-6</v>
      </c>
      <c r="Q26">
        <v>2.4270444999999999E-3</v>
      </c>
      <c r="R26" s="98">
        <v>7.0293405999999997E-7</v>
      </c>
      <c r="S26">
        <v>5.4767413000000001E-2</v>
      </c>
      <c r="T26" s="98">
        <v>2.3308886000000001E-5</v>
      </c>
      <c r="U26">
        <v>4.2128779999999998E-3</v>
      </c>
      <c r="V26" s="98">
        <v>3.2599840000000003E-8</v>
      </c>
      <c r="W26">
        <v>2.3170829E-2</v>
      </c>
      <c r="X26">
        <v>2.7383707E-2</v>
      </c>
      <c r="Y26" s="98">
        <v>3.3740834999999999E-6</v>
      </c>
      <c r="Z26">
        <v>1.3039442999999999</v>
      </c>
      <c r="AA26">
        <v>3.5415281E-3</v>
      </c>
      <c r="AB26">
        <v>5.8741319999999998E-3</v>
      </c>
      <c r="AC26" s="98">
        <v>1.1947101000000001E-5</v>
      </c>
      <c r="AD26">
        <v>5.7375242999999996E-3</v>
      </c>
      <c r="AE26" s="98">
        <v>1.1669261E-5</v>
      </c>
      <c r="AF26">
        <v>0.30135007000000003</v>
      </c>
      <c r="AG26">
        <v>5.0952069000000002E-4</v>
      </c>
      <c r="AH26">
        <v>13.262074999999999</v>
      </c>
      <c r="AI26">
        <v>1.9071697000000001</v>
      </c>
      <c r="AJ26">
        <v>7.8077034000000003</v>
      </c>
      <c r="AK26">
        <v>0.72655771999999996</v>
      </c>
      <c r="AL26">
        <v>0.12187650999999999</v>
      </c>
      <c r="AM26">
        <v>9.5509218000000007E-2</v>
      </c>
      <c r="AN26">
        <v>-10.840261</v>
      </c>
      <c r="AO26">
        <v>-10.840261</v>
      </c>
    </row>
    <row r="27" spans="1:41" x14ac:dyDescent="0.25">
      <c r="A27" t="s">
        <v>384</v>
      </c>
      <c r="B27" t="s">
        <v>385</v>
      </c>
      <c r="C27" s="98">
        <v>4.5469577E-5</v>
      </c>
      <c r="D27">
        <v>0</v>
      </c>
      <c r="E27" s="98">
        <v>3.7060047999999999E-5</v>
      </c>
      <c r="F27" s="98">
        <v>2.4056626E-6</v>
      </c>
      <c r="G27" s="98">
        <v>2.1813818E-6</v>
      </c>
      <c r="H27" s="98">
        <v>4.4081523999999998E-8</v>
      </c>
      <c r="I27" s="98">
        <v>1.4004625999999999E-9</v>
      </c>
      <c r="J27" s="98">
        <v>3.6754220999999998E-10</v>
      </c>
      <c r="K27" s="98">
        <v>1.7743416999999999E-10</v>
      </c>
      <c r="L27" s="98">
        <v>2.5294782E-10</v>
      </c>
      <c r="M27" s="98">
        <v>1.4574950000000001E-10</v>
      </c>
      <c r="N27" s="98">
        <v>6.2676711000000003E-12</v>
      </c>
      <c r="O27" s="98">
        <v>1.647603E-10</v>
      </c>
      <c r="P27" s="98">
        <v>2.8757550000000002E-12</v>
      </c>
      <c r="Q27" s="98">
        <v>7.727789E-11</v>
      </c>
      <c r="R27" s="98">
        <v>5.530298E-13</v>
      </c>
      <c r="S27" s="98">
        <v>8.1950766000000002E-10</v>
      </c>
      <c r="T27" s="98">
        <v>1.8338147999999999E-11</v>
      </c>
      <c r="U27" s="98">
        <v>6.3039050999999998E-11</v>
      </c>
      <c r="V27" s="98">
        <v>2.5647758999999999E-14</v>
      </c>
      <c r="W27" s="98">
        <v>3.4671477999999998E-10</v>
      </c>
      <c r="X27" s="98">
        <v>4.0975383000000001E-10</v>
      </c>
      <c r="Y27" s="98">
        <v>2.6545430999999999E-12</v>
      </c>
      <c r="Z27" s="98">
        <v>8.6536895000000005E-8</v>
      </c>
      <c r="AA27" s="98">
        <v>2.7862792999999998E-9</v>
      </c>
      <c r="AB27" s="98">
        <v>8.5514924000000002E-10</v>
      </c>
      <c r="AC27" s="98">
        <v>9.3993208E-12</v>
      </c>
      <c r="AD27" s="98">
        <v>8.3526205E-10</v>
      </c>
      <c r="AE27" s="98">
        <v>9.1807319000000001E-12</v>
      </c>
      <c r="AF27" s="98">
        <v>4.755212E-8</v>
      </c>
      <c r="AG27" s="98">
        <v>4.0086281000000001E-10</v>
      </c>
      <c r="AH27" s="98">
        <v>5.5972289999999998E-9</v>
      </c>
      <c r="AI27" s="98">
        <v>7.7185270000000002E-7</v>
      </c>
      <c r="AJ27" s="98">
        <v>9.4350704999999998E-8</v>
      </c>
      <c r="AK27" s="98">
        <v>2.1010073000000001E-6</v>
      </c>
      <c r="AL27" s="98">
        <v>1.4227081E-8</v>
      </c>
      <c r="AM27" s="98">
        <v>6.3785063999999995E-7</v>
      </c>
      <c r="AN27" s="98">
        <v>1.0276296000000001E-8</v>
      </c>
      <c r="AO27" s="98">
        <v>1.0276296000000001E-8</v>
      </c>
    </row>
    <row r="28" spans="1:41" x14ac:dyDescent="0.25">
      <c r="A28" t="s">
        <v>386</v>
      </c>
      <c r="B28" t="s">
        <v>387</v>
      </c>
      <c r="C28">
        <v>16.141090999999999</v>
      </c>
      <c r="D28">
        <v>0</v>
      </c>
      <c r="E28">
        <v>13.816789999999999</v>
      </c>
      <c r="F28">
        <v>0.45035793000000002</v>
      </c>
      <c r="G28">
        <v>0.63383038000000003</v>
      </c>
      <c r="H28">
        <v>8.2523890000000006E-3</v>
      </c>
      <c r="I28">
        <v>3.2251768E-3</v>
      </c>
      <c r="J28">
        <v>8.4642649000000005E-4</v>
      </c>
      <c r="K28">
        <v>4.0861967999999998E-4</v>
      </c>
      <c r="L28" s="98">
        <v>8.7232619000000001E-5</v>
      </c>
      <c r="M28">
        <v>3.3565188000000002E-4</v>
      </c>
      <c r="N28" s="98">
        <v>2.1614946999999998E-6</v>
      </c>
      <c r="O28">
        <v>3.7943256000000001E-4</v>
      </c>
      <c r="P28" s="98">
        <v>9.9174462000000004E-7</v>
      </c>
      <c r="Q28">
        <v>1.4683671E-4</v>
      </c>
      <c r="R28" s="98">
        <v>1.9072011999999999E-7</v>
      </c>
      <c r="S28">
        <v>3.5946927999999998E-4</v>
      </c>
      <c r="T28" s="98">
        <v>6.3241686E-6</v>
      </c>
      <c r="U28" s="98">
        <v>2.7651483000000001E-5</v>
      </c>
      <c r="V28" s="98">
        <v>8.8449909999999996E-9</v>
      </c>
      <c r="W28">
        <v>1.5208316E-4</v>
      </c>
      <c r="X28">
        <v>1.7973463999999999E-4</v>
      </c>
      <c r="Y28" s="98">
        <v>9.1545656999999997E-7</v>
      </c>
      <c r="Z28">
        <v>0.20359161000000001</v>
      </c>
      <c r="AA28">
        <v>9.6088765999999997E-4</v>
      </c>
      <c r="AB28">
        <v>1.337576E-3</v>
      </c>
      <c r="AC28" s="98">
        <v>3.2414882000000002E-6</v>
      </c>
      <c r="AD28">
        <v>1.3064696E-3</v>
      </c>
      <c r="AE28" s="98">
        <v>3.1661048000000001E-6</v>
      </c>
      <c r="AF28">
        <v>8.1057260000000006E-2</v>
      </c>
      <c r="AG28">
        <v>1.3824319E-4</v>
      </c>
      <c r="AH28">
        <v>3.3763239E-2</v>
      </c>
      <c r="AI28">
        <v>0.17519604999999999</v>
      </c>
      <c r="AJ28">
        <v>0.33295349000000002</v>
      </c>
      <c r="AK28">
        <v>0.26329872999999998</v>
      </c>
      <c r="AL28">
        <v>1.8337019E-2</v>
      </c>
      <c r="AM28">
        <v>1.4562215E-2</v>
      </c>
      <c r="AN28">
        <v>9.9191435999999994E-2</v>
      </c>
      <c r="AO28">
        <v>9.9191435999999994E-2</v>
      </c>
    </row>
    <row r="29" spans="1:41" x14ac:dyDescent="0.25">
      <c r="A29" t="s">
        <v>388</v>
      </c>
      <c r="B29" t="s">
        <v>150</v>
      </c>
      <c r="C29">
        <v>715.75369000000001</v>
      </c>
      <c r="D29">
        <v>0</v>
      </c>
      <c r="E29">
        <v>289.62936999999999</v>
      </c>
      <c r="F29">
        <v>68.970405999999997</v>
      </c>
      <c r="G29">
        <v>240.48921000000001</v>
      </c>
      <c r="H29">
        <v>1.2638183999999999</v>
      </c>
      <c r="I29">
        <v>8.0086957E-2</v>
      </c>
      <c r="J29">
        <v>2.1018296999999998E-2</v>
      </c>
      <c r="K29">
        <v>1.0146764000000001E-2</v>
      </c>
      <c r="L29">
        <v>1.1913916E-2</v>
      </c>
      <c r="M29">
        <v>8.3348416999999998E-3</v>
      </c>
      <c r="N29">
        <v>2.9520913999999998E-4</v>
      </c>
      <c r="O29">
        <v>9.4219950000000007E-3</v>
      </c>
      <c r="P29">
        <v>1.3544889999999999E-4</v>
      </c>
      <c r="Q29">
        <v>2.0116552999999999E-2</v>
      </c>
      <c r="R29" s="98">
        <v>2.6047864999999999E-5</v>
      </c>
      <c r="S29">
        <v>7.1126002999999993E-2</v>
      </c>
      <c r="T29">
        <v>8.6373210000000001E-4</v>
      </c>
      <c r="U29">
        <v>5.471231E-3</v>
      </c>
      <c r="V29" s="98">
        <v>1.2080169E-6</v>
      </c>
      <c r="W29">
        <v>3.0091771E-2</v>
      </c>
      <c r="X29">
        <v>3.5563002000000003E-2</v>
      </c>
      <c r="Y29">
        <v>1.2502975000000001E-4</v>
      </c>
      <c r="Z29">
        <v>5.4030484000000003</v>
      </c>
      <c r="AA29">
        <v>0.13123456999999999</v>
      </c>
      <c r="AB29">
        <v>4.4711994999999997E-2</v>
      </c>
      <c r="AC29">
        <v>4.4271075000000001E-4</v>
      </c>
      <c r="AD29">
        <v>4.3672180999999997E-2</v>
      </c>
      <c r="AE29">
        <v>4.3241515000000001E-4</v>
      </c>
      <c r="AF29">
        <v>2.3689265000000002</v>
      </c>
      <c r="AG29">
        <v>1.8880754999999999E-2</v>
      </c>
      <c r="AH29">
        <v>1.0612705</v>
      </c>
      <c r="AI29">
        <v>81.359464000000003</v>
      </c>
      <c r="AJ29">
        <v>8.9890264000000002</v>
      </c>
      <c r="AK29">
        <v>9.3636513000000008</v>
      </c>
      <c r="AL29">
        <v>1.9852928000000001</v>
      </c>
      <c r="AM29">
        <v>3.5872525</v>
      </c>
      <c r="AN29">
        <v>0.73884307000000005</v>
      </c>
      <c r="AO29">
        <v>0.73884307000000005</v>
      </c>
    </row>
    <row r="30" spans="1:41" x14ac:dyDescent="0.25">
      <c r="A30" t="s">
        <v>389</v>
      </c>
      <c r="B30" t="s">
        <v>150</v>
      </c>
      <c r="C30">
        <v>348.89706999999999</v>
      </c>
      <c r="D30">
        <v>0</v>
      </c>
      <c r="E30">
        <v>126.58853999999999</v>
      </c>
      <c r="F30">
        <v>18.867985999999998</v>
      </c>
      <c r="G30">
        <v>138.41050999999999</v>
      </c>
      <c r="H30">
        <v>0.34573823999999997</v>
      </c>
      <c r="I30">
        <v>8.3712695000000004E-2</v>
      </c>
      <c r="J30">
        <v>2.1969848E-2</v>
      </c>
      <c r="K30">
        <v>1.0606133E-2</v>
      </c>
      <c r="L30">
        <v>3.0051002000000002E-3</v>
      </c>
      <c r="M30">
        <v>8.7121808999999998E-3</v>
      </c>
      <c r="N30" s="98">
        <v>7.4461917999999995E-5</v>
      </c>
      <c r="O30">
        <v>9.8485523000000005E-3</v>
      </c>
      <c r="P30" s="98">
        <v>3.4164880000000001E-5</v>
      </c>
      <c r="Q30">
        <v>2.0228134000000002E-3</v>
      </c>
      <c r="R30" s="98">
        <v>6.5701693000000002E-6</v>
      </c>
      <c r="S30">
        <v>0.26888446999999999</v>
      </c>
      <c r="T30">
        <v>2.17863E-4</v>
      </c>
      <c r="U30">
        <v>2.0683421E-2</v>
      </c>
      <c r="V30" s="98">
        <v>3.0470350000000001E-7</v>
      </c>
      <c r="W30">
        <v>0.11375881</v>
      </c>
      <c r="X30">
        <v>0.13444223</v>
      </c>
      <c r="Y30" s="98">
        <v>3.1536811999999999E-5</v>
      </c>
      <c r="Z30">
        <v>9.8810134000000005</v>
      </c>
      <c r="AA30">
        <v>3.310188E-2</v>
      </c>
      <c r="AB30">
        <v>0.11991578999999999</v>
      </c>
      <c r="AC30">
        <v>1.1166690999999999E-4</v>
      </c>
      <c r="AD30">
        <v>0.11712705</v>
      </c>
      <c r="AE30">
        <v>1.0907E-4</v>
      </c>
      <c r="AF30">
        <v>2.0892930000000001</v>
      </c>
      <c r="AG30">
        <v>4.7623772E-3</v>
      </c>
      <c r="AH30">
        <v>0.16680628</v>
      </c>
      <c r="AI30">
        <v>20.883669000000001</v>
      </c>
      <c r="AJ30">
        <v>22.699079999999999</v>
      </c>
      <c r="AK30">
        <v>3.8580603</v>
      </c>
      <c r="AL30">
        <v>0.77173398000000004</v>
      </c>
      <c r="AM30">
        <v>1.0238787</v>
      </c>
      <c r="AN30">
        <v>2.3576158</v>
      </c>
      <c r="AO30">
        <v>2.3576158</v>
      </c>
    </row>
    <row r="31" spans="1:41" x14ac:dyDescent="0.25">
      <c r="A31" t="s">
        <v>390</v>
      </c>
      <c r="B31" t="s">
        <v>150</v>
      </c>
      <c r="C31">
        <v>604.06367999999998</v>
      </c>
      <c r="D31">
        <v>0</v>
      </c>
      <c r="E31">
        <v>210.48089999999999</v>
      </c>
      <c r="F31">
        <v>48.374063</v>
      </c>
      <c r="G31">
        <v>242.20239000000001</v>
      </c>
      <c r="H31">
        <v>0.88640958000000003</v>
      </c>
      <c r="I31">
        <v>0.11422851000000001</v>
      </c>
      <c r="J31">
        <v>2.9978523E-2</v>
      </c>
      <c r="K31">
        <v>1.4472390999999999E-2</v>
      </c>
      <c r="L31">
        <v>8.9409668000000001E-3</v>
      </c>
      <c r="M31">
        <v>1.1888035E-2</v>
      </c>
      <c r="N31">
        <v>2.2154387000000001E-4</v>
      </c>
      <c r="O31">
        <v>1.3438647999999999E-2</v>
      </c>
      <c r="P31">
        <v>1.0164954E-4</v>
      </c>
      <c r="Q31">
        <v>1.5679029000000001E-2</v>
      </c>
      <c r="R31" s="98">
        <v>1.9547989E-5</v>
      </c>
      <c r="S31">
        <v>4.1611230999999999E-2</v>
      </c>
      <c r="T31">
        <v>6.4819998000000001E-4</v>
      </c>
      <c r="U31">
        <v>3.2008639999999999E-3</v>
      </c>
      <c r="V31" s="98">
        <v>9.0657338999999996E-7</v>
      </c>
      <c r="W31">
        <v>1.7604752000000001E-2</v>
      </c>
      <c r="X31">
        <v>2.0805615999999999E-2</v>
      </c>
      <c r="Y31" s="98">
        <v>9.3830346000000001E-5</v>
      </c>
      <c r="Z31">
        <v>13.033359000000001</v>
      </c>
      <c r="AA31">
        <v>9.8486836999999994E-2</v>
      </c>
      <c r="AB31">
        <v>0.14792855999999999</v>
      </c>
      <c r="AC31">
        <v>3.3223854000000001E-4</v>
      </c>
      <c r="AD31">
        <v>0.14448836000000001</v>
      </c>
      <c r="AE31">
        <v>3.2451206999999999E-4</v>
      </c>
      <c r="AF31">
        <v>3.449716</v>
      </c>
      <c r="AG31">
        <v>1.4169330000000001E-2</v>
      </c>
      <c r="AH31">
        <v>0.48500433999999998</v>
      </c>
      <c r="AI31">
        <v>47.317498000000001</v>
      </c>
      <c r="AJ31">
        <v>21.964821000000001</v>
      </c>
      <c r="AK31">
        <v>8.7379157999999997</v>
      </c>
      <c r="AL31">
        <v>1.5147698000000001</v>
      </c>
      <c r="AM31">
        <v>2.2507144000000001</v>
      </c>
      <c r="AN31">
        <v>2.6674603000000001</v>
      </c>
      <c r="AO31">
        <v>2.6674603000000001</v>
      </c>
    </row>
    <row r="32" spans="1:41" x14ac:dyDescent="0.25">
      <c r="A32" t="s">
        <v>391</v>
      </c>
      <c r="B32" t="s">
        <v>150</v>
      </c>
      <c r="C32">
        <v>426.73531000000003</v>
      </c>
      <c r="D32">
        <v>0</v>
      </c>
      <c r="E32">
        <v>186.06048000000001</v>
      </c>
      <c r="F32">
        <v>37.671415000000003</v>
      </c>
      <c r="G32">
        <v>131.8561</v>
      </c>
      <c r="H32">
        <v>0.69029353999999998</v>
      </c>
      <c r="I32">
        <v>3.8838933999999999E-2</v>
      </c>
      <c r="J32">
        <v>1.0193023000000001E-2</v>
      </c>
      <c r="K32">
        <v>4.9207699000000001E-3</v>
      </c>
      <c r="L32">
        <v>5.7214401E-3</v>
      </c>
      <c r="M32">
        <v>4.0420609999999996E-3</v>
      </c>
      <c r="N32">
        <v>1.4176879E-4</v>
      </c>
      <c r="O32">
        <v>4.5692863000000002E-3</v>
      </c>
      <c r="P32" s="98">
        <v>6.5046854000000003E-5</v>
      </c>
      <c r="Q32">
        <v>6.3072477999999996E-3</v>
      </c>
      <c r="R32" s="98">
        <v>1.2509010000000001E-5</v>
      </c>
      <c r="S32">
        <v>9.0552016999999999E-2</v>
      </c>
      <c r="T32">
        <v>4.1479153000000002E-4</v>
      </c>
      <c r="U32">
        <v>6.9655397000000004E-3</v>
      </c>
      <c r="V32" s="98">
        <v>5.8012801999999996E-7</v>
      </c>
      <c r="W32">
        <v>3.8310469E-2</v>
      </c>
      <c r="X32">
        <v>4.5276008E-2</v>
      </c>
      <c r="Y32" s="98">
        <v>6.0043249999999998E-5</v>
      </c>
      <c r="Z32">
        <v>1.8181681000000001</v>
      </c>
      <c r="AA32">
        <v>6.3022998999999996E-2</v>
      </c>
      <c r="AB32">
        <v>1.3567477999999999E-2</v>
      </c>
      <c r="AC32">
        <v>2.1260372999999999E-4</v>
      </c>
      <c r="AD32">
        <v>1.3251956E-2</v>
      </c>
      <c r="AE32">
        <v>2.0765945999999999E-4</v>
      </c>
      <c r="AF32">
        <v>0.77433461000000003</v>
      </c>
      <c r="AG32">
        <v>9.0671373E-3</v>
      </c>
      <c r="AH32">
        <v>0.70610892999999997</v>
      </c>
      <c r="AI32">
        <v>54.160066</v>
      </c>
      <c r="AJ32">
        <v>4.9205807999999998</v>
      </c>
      <c r="AK32">
        <v>4.0411979000000002</v>
      </c>
      <c r="AL32">
        <v>1.1329315</v>
      </c>
      <c r="AM32">
        <v>2.1929580999999998</v>
      </c>
      <c r="AN32">
        <v>0.35494523</v>
      </c>
      <c r="AO32">
        <v>0.35494523</v>
      </c>
    </row>
    <row r="33" spans="1:41" x14ac:dyDescent="0.25">
      <c r="A33" t="s">
        <v>392</v>
      </c>
      <c r="B33" t="s">
        <v>150</v>
      </c>
      <c r="C33">
        <v>33.851768999999997</v>
      </c>
      <c r="D33">
        <v>0</v>
      </c>
      <c r="E33">
        <v>19.676528000000001</v>
      </c>
      <c r="F33">
        <v>1.7929141</v>
      </c>
      <c r="G33">
        <v>4.8412306000000003</v>
      </c>
      <c r="H33">
        <v>3.2853477999999998E-2</v>
      </c>
      <c r="I33">
        <v>1.0732207000000001E-2</v>
      </c>
      <c r="J33">
        <v>2.8165973999999998E-3</v>
      </c>
      <c r="K33">
        <v>1.3597367000000001E-3</v>
      </c>
      <c r="L33">
        <v>2.5660924E-4</v>
      </c>
      <c r="M33">
        <v>1.1169266000000001E-3</v>
      </c>
      <c r="N33" s="98">
        <v>6.3583956000000001E-6</v>
      </c>
      <c r="O33">
        <v>1.2626126E-3</v>
      </c>
      <c r="P33" s="98">
        <v>2.9173815E-6</v>
      </c>
      <c r="Q33">
        <v>1.5308925E-4</v>
      </c>
      <c r="R33" s="98">
        <v>5.6103491000000001E-7</v>
      </c>
      <c r="S33">
        <v>0.20784722</v>
      </c>
      <c r="T33" s="98">
        <v>1.8603592000000001E-5</v>
      </c>
      <c r="U33">
        <v>1.5988248E-2</v>
      </c>
      <c r="V33" s="98">
        <v>2.6019009999999999E-8</v>
      </c>
      <c r="W33">
        <v>8.7935364000000002E-2</v>
      </c>
      <c r="X33">
        <v>0.10392361</v>
      </c>
      <c r="Y33" s="98">
        <v>2.6929676000000001E-6</v>
      </c>
      <c r="Z33">
        <v>0.43253447</v>
      </c>
      <c r="AA33">
        <v>2.8266107E-3</v>
      </c>
      <c r="AB33">
        <v>3.1317512E-3</v>
      </c>
      <c r="AC33" s="98">
        <v>9.5353758999999996E-6</v>
      </c>
      <c r="AD33">
        <v>3.0589198000000001E-3</v>
      </c>
      <c r="AE33" s="98">
        <v>9.3136229999999996E-6</v>
      </c>
      <c r="AF33">
        <v>0.23416891000000001</v>
      </c>
      <c r="AG33">
        <v>4.066653E-4</v>
      </c>
      <c r="AH33">
        <v>3.6963560999999999E-2</v>
      </c>
      <c r="AI33">
        <v>0.76556975999999999</v>
      </c>
      <c r="AJ33">
        <v>4.8027043000000003</v>
      </c>
      <c r="AK33">
        <v>0.44259786000000001</v>
      </c>
      <c r="AL33">
        <v>0.10932549</v>
      </c>
      <c r="AM33">
        <v>0.16745863999999999</v>
      </c>
      <c r="AN33">
        <v>7.4053358999999999E-2</v>
      </c>
      <c r="AO33">
        <v>7.4053358999999999E-2</v>
      </c>
    </row>
    <row r="34" spans="1:41" x14ac:dyDescent="0.25">
      <c r="A34" t="s">
        <v>393</v>
      </c>
      <c r="B34" t="s">
        <v>152</v>
      </c>
      <c r="C34" s="98">
        <v>1.6015872999999999E-6</v>
      </c>
      <c r="D34">
        <v>0</v>
      </c>
      <c r="E34" s="98">
        <v>5.5449226000000003E-7</v>
      </c>
      <c r="F34" s="98">
        <v>1.5807137000000001E-7</v>
      </c>
      <c r="G34" s="98">
        <v>5.8513792999999997E-7</v>
      </c>
      <c r="H34" s="98">
        <v>2.8965105000000001E-9</v>
      </c>
      <c r="I34" s="98">
        <v>1.6476941999999999E-10</v>
      </c>
      <c r="J34" s="98">
        <v>4.3242652999999997E-11</v>
      </c>
      <c r="K34" s="98">
        <v>2.0875763E-11</v>
      </c>
      <c r="L34" s="98">
        <v>2.4426238E-11</v>
      </c>
      <c r="M34" s="98">
        <v>1.7147948000000002E-11</v>
      </c>
      <c r="N34" s="98">
        <v>6.0524589000000004E-13</v>
      </c>
      <c r="O34" s="98">
        <v>1.9384637E-11</v>
      </c>
      <c r="P34" s="98">
        <v>2.7770105000000002E-13</v>
      </c>
      <c r="Q34" s="98">
        <v>2.7764731E-11</v>
      </c>
      <c r="R34" s="98">
        <v>5.3404049000000001E-14</v>
      </c>
      <c r="S34" s="98">
        <v>1.1276946E-10</v>
      </c>
      <c r="T34" s="98">
        <v>1.7708472999999999E-12</v>
      </c>
      <c r="U34" s="98">
        <v>8.6745741999999999E-12</v>
      </c>
      <c r="V34" s="98">
        <v>2.4767095000000001E-15</v>
      </c>
      <c r="W34" s="98">
        <v>4.7710158000000003E-11</v>
      </c>
      <c r="X34" s="98">
        <v>5.6384732000000001E-11</v>
      </c>
      <c r="Y34" s="98">
        <v>2.5633944E-13</v>
      </c>
      <c r="Z34" s="98">
        <v>7.3189719000000002E-9</v>
      </c>
      <c r="AA34" s="98">
        <v>2.6906072E-10</v>
      </c>
      <c r="AB34" s="98">
        <v>5.4913632999999998E-11</v>
      </c>
      <c r="AC34" s="98">
        <v>9.0765775000000001E-13</v>
      </c>
      <c r="AD34" s="98">
        <v>5.3636572E-11</v>
      </c>
      <c r="AE34" s="98">
        <v>8.8654943000000001E-13</v>
      </c>
      <c r="AF34" s="98">
        <v>2.9904468E-9</v>
      </c>
      <c r="AG34" s="98">
        <v>3.8709844000000002E-11</v>
      </c>
      <c r="AH34" s="98">
        <v>3.1597977999999999E-9</v>
      </c>
      <c r="AI34" s="98">
        <v>2.3684711000000001E-7</v>
      </c>
      <c r="AJ34" s="98">
        <v>1.830893E-8</v>
      </c>
      <c r="AK34" s="98">
        <v>1.5012611999999999E-8</v>
      </c>
      <c r="AL34" s="98">
        <v>5.1606219000000001E-9</v>
      </c>
      <c r="AM34" s="98">
        <v>9.7250024000000002E-9</v>
      </c>
      <c r="AN34" s="98">
        <v>1.5014546E-9</v>
      </c>
      <c r="AO34" s="98">
        <v>1.5014546E-9</v>
      </c>
    </row>
    <row r="35" spans="1:41" x14ac:dyDescent="0.25">
      <c r="A35" t="s">
        <v>394</v>
      </c>
      <c r="B35" t="s">
        <v>152</v>
      </c>
      <c r="C35" s="98">
        <v>1.9066747E-8</v>
      </c>
      <c r="D35">
        <v>0</v>
      </c>
      <c r="E35" s="98">
        <v>9.8803259999999995E-9</v>
      </c>
      <c r="F35" s="98">
        <v>1.8162732E-9</v>
      </c>
      <c r="G35" s="98">
        <v>2.7405021E-9</v>
      </c>
      <c r="H35" s="98">
        <v>3.3281512000000001E-11</v>
      </c>
      <c r="I35" s="98">
        <v>4.6522208999999999E-12</v>
      </c>
      <c r="J35" s="98">
        <v>1.2209449E-12</v>
      </c>
      <c r="K35" s="98">
        <v>5.8942164999999997E-13</v>
      </c>
      <c r="L35" s="98">
        <v>2.9295755999999998E-13</v>
      </c>
      <c r="M35" s="98">
        <v>4.8416779E-13</v>
      </c>
      <c r="N35" s="98">
        <v>7.2590531000000005E-15</v>
      </c>
      <c r="O35" s="98">
        <v>5.4732010999999998E-13</v>
      </c>
      <c r="P35" s="98">
        <v>3.3306244000000001E-15</v>
      </c>
      <c r="Q35" s="98">
        <v>1.8467340999999999E-13</v>
      </c>
      <c r="R35" s="98">
        <v>6.4050469E-16</v>
      </c>
      <c r="S35" s="98">
        <v>1.7956209000000001E-12</v>
      </c>
      <c r="T35" s="98">
        <v>2.1238764000000001E-14</v>
      </c>
      <c r="U35" s="98">
        <v>1.3812468000000001E-13</v>
      </c>
      <c r="V35" s="98">
        <v>2.9704564999999998E-17</v>
      </c>
      <c r="W35" s="98">
        <v>7.5968575000000004E-13</v>
      </c>
      <c r="X35" s="98">
        <v>8.9781043999999996E-13</v>
      </c>
      <c r="Y35" s="98">
        <v>3.0744224999999999E-15</v>
      </c>
      <c r="Z35" s="98">
        <v>2.2882668E-10</v>
      </c>
      <c r="AA35" s="98">
        <v>3.226996E-12</v>
      </c>
      <c r="AB35" s="98">
        <v>1.7811926000000001E-12</v>
      </c>
      <c r="AC35" s="98">
        <v>1.0886048E-14</v>
      </c>
      <c r="AD35" s="98">
        <v>1.7397695000000001E-12</v>
      </c>
      <c r="AE35" s="98">
        <v>1.0632883999999999E-14</v>
      </c>
      <c r="AF35" s="98">
        <v>1.1508662E-10</v>
      </c>
      <c r="AG35" s="98">
        <v>4.6426885000000004E-13</v>
      </c>
      <c r="AH35" s="98">
        <v>6.9736267000000006E-11</v>
      </c>
      <c r="AI35" s="98">
        <v>1.7387137E-9</v>
      </c>
      <c r="AJ35" s="98">
        <v>1.6821429E-9</v>
      </c>
      <c r="AK35" s="98">
        <v>5.9962025000000002E-10</v>
      </c>
      <c r="AL35" s="98">
        <v>4.4356210999999999E-11</v>
      </c>
      <c r="AM35" s="98">
        <v>7.9770144999999999E-11</v>
      </c>
      <c r="AN35" s="98">
        <v>1.9279079999999999E-11</v>
      </c>
      <c r="AO35" s="98">
        <v>1.9279079999999999E-11</v>
      </c>
    </row>
    <row r="36" spans="1:41" x14ac:dyDescent="0.25">
      <c r="A36" t="s">
        <v>395</v>
      </c>
      <c r="B36" t="s">
        <v>152</v>
      </c>
      <c r="C36" s="98">
        <v>1.5825204999999999E-6</v>
      </c>
      <c r="D36">
        <v>0</v>
      </c>
      <c r="E36" s="98">
        <v>5.4461193000000002E-7</v>
      </c>
      <c r="F36" s="98">
        <v>1.5625510000000001E-7</v>
      </c>
      <c r="G36" s="98">
        <v>5.8239743000000002E-7</v>
      </c>
      <c r="H36" s="98">
        <v>2.8632289999999999E-9</v>
      </c>
      <c r="I36" s="98">
        <v>1.601172E-10</v>
      </c>
      <c r="J36" s="98">
        <v>4.2021707999999998E-11</v>
      </c>
      <c r="K36" s="98">
        <v>2.0286342E-11</v>
      </c>
      <c r="L36" s="98">
        <v>2.4133280000000002E-11</v>
      </c>
      <c r="M36" s="98">
        <v>1.6663780999999999E-11</v>
      </c>
      <c r="N36" s="98">
        <v>5.9798683999999997E-13</v>
      </c>
      <c r="O36" s="98">
        <v>1.8837316999999999E-11</v>
      </c>
      <c r="P36" s="98">
        <v>2.7437043000000001E-13</v>
      </c>
      <c r="Q36" s="98">
        <v>2.7580058000000001E-11</v>
      </c>
      <c r="R36" s="98">
        <v>5.2763544E-14</v>
      </c>
      <c r="S36" s="98">
        <v>1.1097384E-10</v>
      </c>
      <c r="T36" s="98">
        <v>1.7496085E-12</v>
      </c>
      <c r="U36" s="98">
        <v>8.5364494999999993E-12</v>
      </c>
      <c r="V36" s="98">
        <v>2.447005E-15</v>
      </c>
      <c r="W36" s="98">
        <v>4.6950471999999998E-11</v>
      </c>
      <c r="X36" s="98">
        <v>5.5486922000000001E-11</v>
      </c>
      <c r="Y36" s="98">
        <v>2.5326501000000002E-13</v>
      </c>
      <c r="Z36" s="98">
        <v>7.0901452000000001E-9</v>
      </c>
      <c r="AA36" s="98">
        <v>2.6583371999999998E-10</v>
      </c>
      <c r="AB36" s="98">
        <v>5.3132441000000002E-11</v>
      </c>
      <c r="AC36" s="98">
        <v>8.967717E-13</v>
      </c>
      <c r="AD36" s="98">
        <v>5.1896801999999999E-11</v>
      </c>
      <c r="AE36" s="98">
        <v>8.7591655E-13</v>
      </c>
      <c r="AF36" s="98">
        <v>2.8753601999999999E-9</v>
      </c>
      <c r="AG36" s="98">
        <v>3.8245575000000002E-11</v>
      </c>
      <c r="AH36" s="98">
        <v>3.0900616000000001E-9</v>
      </c>
      <c r="AI36" s="98">
        <v>2.3510840000000001E-7</v>
      </c>
      <c r="AJ36" s="98">
        <v>1.6626786999999999E-8</v>
      </c>
      <c r="AK36" s="98">
        <v>1.4412992000000001E-8</v>
      </c>
      <c r="AL36" s="98">
        <v>5.1162656999999996E-9</v>
      </c>
      <c r="AM36" s="98">
        <v>9.6452322999999993E-9</v>
      </c>
      <c r="AN36" s="98">
        <v>1.4821755E-9</v>
      </c>
      <c r="AO36" s="98">
        <v>1.4821755E-9</v>
      </c>
    </row>
    <row r="37" spans="1:41" x14ac:dyDescent="0.25">
      <c r="A37" t="s">
        <v>396</v>
      </c>
      <c r="B37" t="s">
        <v>152</v>
      </c>
      <c r="C37" s="98">
        <v>1.9466973999999998E-6</v>
      </c>
      <c r="D37">
        <v>0</v>
      </c>
      <c r="E37" s="98">
        <v>1.045701E-6</v>
      </c>
      <c r="F37" s="98">
        <v>2.4446216000000001E-7</v>
      </c>
      <c r="G37" s="98">
        <v>2.6195043000000001E-7</v>
      </c>
      <c r="H37" s="98">
        <v>4.4795411000000004E-9</v>
      </c>
      <c r="I37" s="98">
        <v>3.9262444000000001E-10</v>
      </c>
      <c r="J37" s="98">
        <v>1.0304171000000001E-10</v>
      </c>
      <c r="K37" s="98">
        <v>4.9744274E-11</v>
      </c>
      <c r="L37" s="98">
        <v>3.3998671000000001E-11</v>
      </c>
      <c r="M37" s="98">
        <v>4.0861368000000003E-11</v>
      </c>
      <c r="N37" s="98">
        <v>8.4243656000000001E-13</v>
      </c>
      <c r="O37" s="98">
        <v>4.6191110999999999E-11</v>
      </c>
      <c r="P37" s="98">
        <v>3.8652970999999998E-13</v>
      </c>
      <c r="Q37" s="98">
        <v>1.6277637E-11</v>
      </c>
      <c r="R37" s="98">
        <v>7.4332636999999996E-14</v>
      </c>
      <c r="S37" s="98">
        <v>2.1745645999999999E-10</v>
      </c>
      <c r="T37" s="98">
        <v>2.4648272000000001E-12</v>
      </c>
      <c r="U37" s="98">
        <v>1.672742E-11</v>
      </c>
      <c r="V37" s="98">
        <v>3.4473106999999999E-15</v>
      </c>
      <c r="W37" s="98">
        <v>9.2000809000000001E-11</v>
      </c>
      <c r="X37" s="98">
        <v>1.0872823E-10</v>
      </c>
      <c r="Y37" s="98">
        <v>3.5679666000000003E-13</v>
      </c>
      <c r="Z37" s="98">
        <v>1.8214296999999999E-8</v>
      </c>
      <c r="AA37" s="98">
        <v>3.7450330000000002E-10</v>
      </c>
      <c r="AB37" s="98">
        <v>1.4197791000000001E-10</v>
      </c>
      <c r="AC37" s="98">
        <v>1.263361E-12</v>
      </c>
      <c r="AD37" s="98">
        <v>1.386761E-10</v>
      </c>
      <c r="AE37" s="98">
        <v>1.2339805E-12</v>
      </c>
      <c r="AF37" s="98">
        <v>1.0111249E-8</v>
      </c>
      <c r="AG37" s="98">
        <v>5.3879899999999999E-11</v>
      </c>
      <c r="AH37" s="98">
        <v>5.3476587999999997E-9</v>
      </c>
      <c r="AI37" s="98">
        <v>7.6954256999999995E-8</v>
      </c>
      <c r="AJ37" s="98">
        <v>1.6292437E-7</v>
      </c>
      <c r="AK37" s="98">
        <v>1.0426476E-7</v>
      </c>
      <c r="AL37" s="98">
        <v>4.0599510999999998E-9</v>
      </c>
      <c r="AM37" s="98">
        <v>4.4144730000000001E-9</v>
      </c>
      <c r="AN37" s="98">
        <v>1.9798867000000001E-9</v>
      </c>
      <c r="AO37" s="98">
        <v>1.9798867000000001E-9</v>
      </c>
    </row>
    <row r="38" spans="1:41" x14ac:dyDescent="0.25">
      <c r="A38" t="s">
        <v>397</v>
      </c>
      <c r="B38" t="s">
        <v>152</v>
      </c>
      <c r="C38" s="98">
        <v>1.839287E-6</v>
      </c>
      <c r="D38">
        <v>0</v>
      </c>
      <c r="E38" s="98">
        <v>9.8884175E-7</v>
      </c>
      <c r="F38" s="98">
        <v>2.3002906999999999E-7</v>
      </c>
      <c r="G38" s="98">
        <v>2.4512931000000001E-7</v>
      </c>
      <c r="H38" s="98">
        <v>4.2150682000000003E-9</v>
      </c>
      <c r="I38" s="98">
        <v>3.1234950000000001E-10</v>
      </c>
      <c r="J38" s="98">
        <v>8.1974076999999997E-11</v>
      </c>
      <c r="K38" s="98">
        <v>3.9573691999999997E-11</v>
      </c>
      <c r="L38" s="98">
        <v>3.1832891000000003E-11</v>
      </c>
      <c r="M38" s="98">
        <v>3.2506961000000003E-11</v>
      </c>
      <c r="N38" s="98">
        <v>7.8877175999999997E-13</v>
      </c>
      <c r="O38" s="98">
        <v>3.6747000000000002E-11</v>
      </c>
      <c r="P38" s="98">
        <v>3.6190704E-13</v>
      </c>
      <c r="Q38" s="98">
        <v>1.5383446999999999E-11</v>
      </c>
      <c r="R38" s="98">
        <v>6.9597507999999996E-14</v>
      </c>
      <c r="S38" s="98">
        <v>2.1007666999999999E-10</v>
      </c>
      <c r="T38" s="98">
        <v>2.3078130000000002E-12</v>
      </c>
      <c r="U38" s="98">
        <v>1.6159744E-11</v>
      </c>
      <c r="V38" s="98">
        <v>3.2277105000000001E-15</v>
      </c>
      <c r="W38" s="98">
        <v>8.8878591000000002E-11</v>
      </c>
      <c r="X38" s="98">
        <v>1.0503834E-10</v>
      </c>
      <c r="Y38" s="98">
        <v>3.3406804000000001E-13</v>
      </c>
      <c r="Z38" s="98">
        <v>1.672277E-8</v>
      </c>
      <c r="AA38" s="98">
        <v>3.5064672999999999E-10</v>
      </c>
      <c r="AB38" s="98">
        <v>1.3052485999999999E-10</v>
      </c>
      <c r="AC38" s="98">
        <v>1.1828824999999999E-12</v>
      </c>
      <c r="AD38" s="98">
        <v>1.2748940000000001E-10</v>
      </c>
      <c r="AE38" s="98">
        <v>1.1553737000000001E-12</v>
      </c>
      <c r="AF38" s="98">
        <v>8.4424093000000002E-9</v>
      </c>
      <c r="AG38" s="98">
        <v>5.0447647999999997E-11</v>
      </c>
      <c r="AH38" s="98">
        <v>5.3110079000000004E-9</v>
      </c>
      <c r="AI38" s="98">
        <v>7.3661735999999997E-8</v>
      </c>
      <c r="AJ38" s="98">
        <v>1.5361656000000001E-7</v>
      </c>
      <c r="AK38" s="98">
        <v>1.0273495E-7</v>
      </c>
      <c r="AL38" s="98">
        <v>3.3648216000000001E-9</v>
      </c>
      <c r="AM38" s="98">
        <v>3.7376115000000004E-9</v>
      </c>
      <c r="AN38" s="98">
        <v>1.8440544E-9</v>
      </c>
      <c r="AO38" s="98">
        <v>1.8440544E-9</v>
      </c>
    </row>
    <row r="39" spans="1:41" x14ac:dyDescent="0.25">
      <c r="A39" t="s">
        <v>398</v>
      </c>
      <c r="B39" t="s">
        <v>152</v>
      </c>
      <c r="C39" s="98">
        <v>1.0741039000000001E-7</v>
      </c>
      <c r="D39">
        <v>0</v>
      </c>
      <c r="E39" s="98">
        <v>5.6859258000000003E-8</v>
      </c>
      <c r="F39" s="98">
        <v>1.4433091E-8</v>
      </c>
      <c r="G39" s="98">
        <v>1.6821119E-8</v>
      </c>
      <c r="H39" s="98">
        <v>2.6447292999999999E-10</v>
      </c>
      <c r="I39" s="98">
        <v>8.0274945000000003E-11</v>
      </c>
      <c r="J39" s="98">
        <v>2.1067632999999998E-11</v>
      </c>
      <c r="K39" s="98">
        <v>1.0170581E-11</v>
      </c>
      <c r="L39" s="98">
        <v>2.1657795999999999E-12</v>
      </c>
      <c r="M39" s="98">
        <v>8.3544060999999995E-12</v>
      </c>
      <c r="N39" s="98">
        <v>5.3664800000000002E-14</v>
      </c>
      <c r="O39" s="98">
        <v>9.4441112000000001E-12</v>
      </c>
      <c r="P39" s="98">
        <v>2.4622672999999998E-14</v>
      </c>
      <c r="Q39" s="98">
        <v>8.9419046999999998E-13</v>
      </c>
      <c r="R39" s="98">
        <v>4.7351294000000002E-15</v>
      </c>
      <c r="S39" s="98">
        <v>7.3797873999999997E-12</v>
      </c>
      <c r="T39" s="98">
        <v>1.5701415E-13</v>
      </c>
      <c r="U39" s="98">
        <v>5.6767595000000005E-13</v>
      </c>
      <c r="V39" s="98">
        <v>2.196002E-16</v>
      </c>
      <c r="W39" s="98">
        <v>3.1222176999999999E-12</v>
      </c>
      <c r="X39" s="98">
        <v>3.6898936999999999E-12</v>
      </c>
      <c r="Y39" s="98">
        <v>2.2728621E-14</v>
      </c>
      <c r="Z39" s="98">
        <v>1.4915266000000001E-9</v>
      </c>
      <c r="AA39" s="98">
        <v>2.3856567999999998E-11</v>
      </c>
      <c r="AB39" s="98">
        <v>1.145305E-11</v>
      </c>
      <c r="AC39" s="98">
        <v>8.0478483999999997E-14</v>
      </c>
      <c r="AD39" s="98">
        <v>1.11867E-11</v>
      </c>
      <c r="AE39" s="98">
        <v>7.8606891000000003E-14</v>
      </c>
      <c r="AF39" s="98">
        <v>1.6688394E-9</v>
      </c>
      <c r="AG39" s="98">
        <v>3.4322514E-12</v>
      </c>
      <c r="AH39" s="98">
        <v>3.6650933E-11</v>
      </c>
      <c r="AI39" s="98">
        <v>3.2925214000000002E-9</v>
      </c>
      <c r="AJ39" s="98">
        <v>9.3078052000000005E-9</v>
      </c>
      <c r="AK39" s="98">
        <v>1.5298034000000001E-9</v>
      </c>
      <c r="AL39" s="98">
        <v>6.9512951000000005E-10</v>
      </c>
      <c r="AM39" s="98">
        <v>6.7686154999999995E-10</v>
      </c>
      <c r="AN39" s="98">
        <v>1.3583222E-10</v>
      </c>
      <c r="AO39" s="98">
        <v>1.3583222E-10</v>
      </c>
    </row>
    <row r="40" spans="1:41" x14ac:dyDescent="0.25">
      <c r="A40" t="s">
        <v>399</v>
      </c>
      <c r="B40" t="s">
        <v>400</v>
      </c>
      <c r="C40">
        <v>104163.25</v>
      </c>
      <c r="D40">
        <v>0</v>
      </c>
      <c r="E40">
        <v>102924.24</v>
      </c>
      <c r="F40">
        <v>372.81529</v>
      </c>
      <c r="G40">
        <v>77.120902000000001</v>
      </c>
      <c r="H40">
        <v>6.8314924000000001</v>
      </c>
      <c r="I40">
        <v>0.13176239000000001</v>
      </c>
      <c r="J40">
        <v>3.4580172999999999E-2</v>
      </c>
      <c r="K40">
        <v>1.6693876999999999E-2</v>
      </c>
      <c r="L40">
        <v>2.9334755000000001E-2</v>
      </c>
      <c r="M40">
        <v>1.3712827E-2</v>
      </c>
      <c r="N40">
        <v>7.2687163999999996E-4</v>
      </c>
      <c r="O40">
        <v>1.5501457E-2</v>
      </c>
      <c r="P40">
        <v>3.3350581000000002E-4</v>
      </c>
      <c r="Q40">
        <v>6.7516933000000001E-3</v>
      </c>
      <c r="R40" s="98">
        <v>6.4135732999999993E-5</v>
      </c>
      <c r="S40">
        <v>0.61870316000000003</v>
      </c>
      <c r="T40">
        <v>2.1267037E-3</v>
      </c>
      <c r="U40">
        <v>4.7592550999999997E-2</v>
      </c>
      <c r="V40" s="98">
        <v>2.9744108000000001E-6</v>
      </c>
      <c r="W40">
        <v>0.26175903</v>
      </c>
      <c r="X40">
        <v>0.30935158000000001</v>
      </c>
      <c r="Y40">
        <v>3.0785152000000003E-4</v>
      </c>
      <c r="Z40">
        <v>10.155564</v>
      </c>
      <c r="AA40">
        <v>0.32312917000000002</v>
      </c>
      <c r="AB40">
        <v>7.8534914999999997E-2</v>
      </c>
      <c r="AC40">
        <v>1.090054E-3</v>
      </c>
      <c r="AD40">
        <v>7.6708522000000001E-2</v>
      </c>
      <c r="AE40">
        <v>1.0647039000000001E-3</v>
      </c>
      <c r="AF40">
        <v>4.2683572999999999</v>
      </c>
      <c r="AG40">
        <v>4.6488689E-2</v>
      </c>
      <c r="AH40">
        <v>0.38569313</v>
      </c>
      <c r="AI40">
        <v>171.01554999999999</v>
      </c>
      <c r="AJ40">
        <v>11.890623</v>
      </c>
      <c r="AK40">
        <v>578.38301000000001</v>
      </c>
      <c r="AL40">
        <v>0.78775729999999999</v>
      </c>
      <c r="AM40">
        <v>2.2796413000000002</v>
      </c>
      <c r="AN40">
        <v>1.0635346999999999</v>
      </c>
      <c r="AO40">
        <v>1.0635346999999999</v>
      </c>
    </row>
    <row r="41" spans="1:41" x14ac:dyDescent="0.25">
      <c r="A41" t="s">
        <v>401</v>
      </c>
      <c r="C41">
        <v>0</v>
      </c>
      <c r="D41">
        <v>0</v>
      </c>
      <c r="E41">
        <v>0</v>
      </c>
      <c r="F41">
        <v>0</v>
      </c>
      <c r="G41">
        <v>0</v>
      </c>
      <c r="H41">
        <v>0</v>
      </c>
      <c r="I41">
        <v>0</v>
      </c>
      <c r="J41">
        <v>0</v>
      </c>
      <c r="K41">
        <v>0</v>
      </c>
      <c r="L41">
        <v>0</v>
      </c>
      <c r="M41">
        <v>0</v>
      </c>
      <c r="N41">
        <v>0</v>
      </c>
      <c r="O41">
        <v>0</v>
      </c>
      <c r="P41">
        <v>0</v>
      </c>
      <c r="Q41">
        <v>0</v>
      </c>
      <c r="R41">
        <v>0</v>
      </c>
      <c r="S41">
        <v>0</v>
      </c>
      <c r="T41">
        <v>0</v>
      </c>
      <c r="U41">
        <v>0</v>
      </c>
      <c r="V41">
        <v>0</v>
      </c>
      <c r="W41">
        <v>0</v>
      </c>
      <c r="X41">
        <v>0</v>
      </c>
      <c r="Y41">
        <v>0</v>
      </c>
      <c r="Z41">
        <v>0</v>
      </c>
      <c r="AA41">
        <v>0</v>
      </c>
      <c r="AB41">
        <v>0</v>
      </c>
      <c r="AC41">
        <v>0</v>
      </c>
      <c r="AD41">
        <v>0</v>
      </c>
      <c r="AE41">
        <v>0</v>
      </c>
      <c r="AF41">
        <v>0</v>
      </c>
      <c r="AG41">
        <v>0</v>
      </c>
      <c r="AH41">
        <v>0</v>
      </c>
      <c r="AI41">
        <v>0</v>
      </c>
      <c r="AJ41">
        <v>0</v>
      </c>
      <c r="AK41">
        <v>0</v>
      </c>
      <c r="AL41">
        <v>0</v>
      </c>
      <c r="AM41">
        <v>0</v>
      </c>
      <c r="AN41">
        <v>0</v>
      </c>
      <c r="AO41">
        <v>0</v>
      </c>
    </row>
    <row r="42" spans="1:41" x14ac:dyDescent="0.25">
      <c r="A42" t="s">
        <v>26</v>
      </c>
      <c r="B42" t="s">
        <v>402</v>
      </c>
      <c r="C42">
        <v>11280.029</v>
      </c>
      <c r="D42">
        <v>-8497.8107</v>
      </c>
      <c r="E42">
        <v>19232.462</v>
      </c>
      <c r="F42">
        <v>5.8814069</v>
      </c>
      <c r="G42">
        <v>13.830574</v>
      </c>
      <c r="H42">
        <v>0.1077713</v>
      </c>
      <c r="I42">
        <v>3.4808947999999999E-2</v>
      </c>
      <c r="J42">
        <v>9.1353799000000006E-3</v>
      </c>
      <c r="K42">
        <v>4.4101833999999999E-3</v>
      </c>
      <c r="L42">
        <v>1.0989661000000001E-3</v>
      </c>
      <c r="M42">
        <v>3.6226506E-3</v>
      </c>
      <c r="N42" s="98">
        <v>2.7230746999999999E-5</v>
      </c>
      <c r="O42">
        <v>4.0951703000000001E-3</v>
      </c>
      <c r="P42" s="98">
        <v>1.2494108E-5</v>
      </c>
      <c r="Q42">
        <v>2.8181448000000001E-3</v>
      </c>
      <c r="R42" s="98">
        <v>2.402713E-6</v>
      </c>
      <c r="S42">
        <v>0.18315839</v>
      </c>
      <c r="T42" s="98">
        <v>7.9672570000000005E-5</v>
      </c>
      <c r="U42">
        <v>1.4089107E-2</v>
      </c>
      <c r="V42" s="98">
        <v>1.1143016999999999E-7</v>
      </c>
      <c r="W42">
        <v>7.7490086999999999E-2</v>
      </c>
      <c r="X42">
        <v>9.1579194000000003E-2</v>
      </c>
      <c r="Y42" s="98">
        <v>1.1533022E-5</v>
      </c>
      <c r="Z42">
        <v>2.9306682999999998</v>
      </c>
      <c r="AA42">
        <v>1.2105368E-2</v>
      </c>
      <c r="AB42">
        <v>2.0594392999999999E-2</v>
      </c>
      <c r="AC42" s="98">
        <v>4.0836624E-5</v>
      </c>
      <c r="AD42">
        <v>2.0115454000000001E-2</v>
      </c>
      <c r="AE42" s="98">
        <v>3.9886935000000002E-5</v>
      </c>
      <c r="AF42">
        <v>1.2251601000000001</v>
      </c>
      <c r="AG42">
        <v>1.7416029E-3</v>
      </c>
      <c r="AH42">
        <v>0.29342107000000001</v>
      </c>
      <c r="AI42">
        <v>12.313171000000001</v>
      </c>
      <c r="AJ42">
        <v>200.08537000000001</v>
      </c>
      <c r="AK42">
        <v>305.95105000000001</v>
      </c>
      <c r="AL42">
        <v>0.2217508</v>
      </c>
      <c r="AM42">
        <v>0.19906858999999999</v>
      </c>
      <c r="AN42">
        <v>1.8575132000000001</v>
      </c>
      <c r="AO42">
        <v>1.8575132000000001</v>
      </c>
    </row>
    <row r="43" spans="1:41" x14ac:dyDescent="0.25">
      <c r="A43" t="s">
        <v>28</v>
      </c>
      <c r="B43" t="s">
        <v>402</v>
      </c>
      <c r="C43">
        <v>8497.8107</v>
      </c>
      <c r="D43">
        <v>8497.8107</v>
      </c>
      <c r="E43">
        <v>0</v>
      </c>
      <c r="F43">
        <v>0</v>
      </c>
      <c r="G43">
        <v>0</v>
      </c>
      <c r="H43">
        <v>0</v>
      </c>
      <c r="I43">
        <v>0</v>
      </c>
      <c r="J43">
        <v>0</v>
      </c>
      <c r="K43">
        <v>0</v>
      </c>
      <c r="L43">
        <v>0</v>
      </c>
      <c r="M43">
        <v>0</v>
      </c>
      <c r="N43">
        <v>0</v>
      </c>
      <c r="O43">
        <v>0</v>
      </c>
      <c r="P43">
        <v>0</v>
      </c>
      <c r="Q43">
        <v>0</v>
      </c>
      <c r="R43">
        <v>0</v>
      </c>
      <c r="S43">
        <v>0</v>
      </c>
      <c r="T43">
        <v>0</v>
      </c>
      <c r="U43">
        <v>0</v>
      </c>
      <c r="V43">
        <v>0</v>
      </c>
      <c r="W43">
        <v>0</v>
      </c>
      <c r="X43">
        <v>0</v>
      </c>
      <c r="Y43">
        <v>0</v>
      </c>
      <c r="Z43">
        <v>0</v>
      </c>
      <c r="AA43">
        <v>0</v>
      </c>
      <c r="AB43">
        <v>0</v>
      </c>
      <c r="AC43">
        <v>0</v>
      </c>
      <c r="AD43">
        <v>0</v>
      </c>
      <c r="AE43">
        <v>0</v>
      </c>
      <c r="AF43">
        <v>0</v>
      </c>
      <c r="AG43">
        <v>0</v>
      </c>
      <c r="AH43">
        <v>0</v>
      </c>
      <c r="AI43">
        <v>0</v>
      </c>
      <c r="AJ43">
        <v>0</v>
      </c>
      <c r="AK43">
        <v>0</v>
      </c>
      <c r="AL43">
        <v>0</v>
      </c>
      <c r="AM43">
        <v>0</v>
      </c>
      <c r="AN43">
        <v>0</v>
      </c>
      <c r="AO43">
        <v>0</v>
      </c>
    </row>
    <row r="44" spans="1:41" x14ac:dyDescent="0.25">
      <c r="A44" t="s">
        <v>29</v>
      </c>
      <c r="B44" t="s">
        <v>402</v>
      </c>
      <c r="C44">
        <v>19777.84</v>
      </c>
      <c r="D44">
        <v>0</v>
      </c>
      <c r="E44">
        <v>19232.462</v>
      </c>
      <c r="F44">
        <v>5.8814069</v>
      </c>
      <c r="G44">
        <v>13.830574</v>
      </c>
      <c r="H44">
        <v>0.1077713</v>
      </c>
      <c r="I44">
        <v>3.4808947999999999E-2</v>
      </c>
      <c r="J44">
        <v>9.1353799000000006E-3</v>
      </c>
      <c r="K44">
        <v>4.4101833999999999E-3</v>
      </c>
      <c r="L44">
        <v>1.0989661000000001E-3</v>
      </c>
      <c r="M44">
        <v>3.6226506E-3</v>
      </c>
      <c r="N44" s="98">
        <v>2.7230746999999999E-5</v>
      </c>
      <c r="O44">
        <v>4.0951703000000001E-3</v>
      </c>
      <c r="P44" s="98">
        <v>1.2494108E-5</v>
      </c>
      <c r="Q44">
        <v>2.8181448000000001E-3</v>
      </c>
      <c r="R44" s="98">
        <v>2.402713E-6</v>
      </c>
      <c r="S44">
        <v>0.18315839</v>
      </c>
      <c r="T44" s="98">
        <v>7.9672570000000005E-5</v>
      </c>
      <c r="U44">
        <v>1.4089107E-2</v>
      </c>
      <c r="V44" s="98">
        <v>1.1143016999999999E-7</v>
      </c>
      <c r="W44">
        <v>7.7490086999999999E-2</v>
      </c>
      <c r="X44">
        <v>9.1579194000000003E-2</v>
      </c>
      <c r="Y44" s="98">
        <v>1.1533022E-5</v>
      </c>
      <c r="Z44">
        <v>2.9306682999999998</v>
      </c>
      <c r="AA44">
        <v>1.2105368E-2</v>
      </c>
      <c r="AB44">
        <v>2.0594392999999999E-2</v>
      </c>
      <c r="AC44" s="98">
        <v>4.0836624E-5</v>
      </c>
      <c r="AD44">
        <v>2.0115454000000001E-2</v>
      </c>
      <c r="AE44" s="98">
        <v>3.9886935000000002E-5</v>
      </c>
      <c r="AF44">
        <v>1.2251601000000001</v>
      </c>
      <c r="AG44">
        <v>1.7416029E-3</v>
      </c>
      <c r="AH44">
        <v>0.29342107000000001</v>
      </c>
      <c r="AI44">
        <v>12.313171000000001</v>
      </c>
      <c r="AJ44">
        <v>200.08537000000001</v>
      </c>
      <c r="AK44">
        <v>305.95105000000001</v>
      </c>
      <c r="AL44">
        <v>0.2217508</v>
      </c>
      <c r="AM44">
        <v>0.19906858999999999</v>
      </c>
      <c r="AN44">
        <v>1.8575132000000001</v>
      </c>
      <c r="AO44">
        <v>1.8575132000000001</v>
      </c>
    </row>
    <row r="45" spans="1:41" x14ac:dyDescent="0.25">
      <c r="A45" t="s">
        <v>30</v>
      </c>
      <c r="B45" t="s">
        <v>402</v>
      </c>
      <c r="C45">
        <v>2044.7779</v>
      </c>
      <c r="D45">
        <v>-127.90619</v>
      </c>
      <c r="E45">
        <v>1119.5953999999999</v>
      </c>
      <c r="F45">
        <v>370.74061999999998</v>
      </c>
      <c r="G45">
        <v>435.72332999999998</v>
      </c>
      <c r="H45">
        <v>6.7934760000000001</v>
      </c>
      <c r="I45">
        <v>1.3833031</v>
      </c>
      <c r="J45">
        <v>0.36303881999999998</v>
      </c>
      <c r="K45">
        <v>0.17526011999999999</v>
      </c>
      <c r="L45">
        <v>5.6923464999999999E-2</v>
      </c>
      <c r="M45">
        <v>0.14396366999999999</v>
      </c>
      <c r="N45">
        <v>1.4104789E-3</v>
      </c>
      <c r="O45">
        <v>0.16274153999999999</v>
      </c>
      <c r="P45">
        <v>6.4716090000000001E-4</v>
      </c>
      <c r="Q45">
        <v>2.6144278999999999E-2</v>
      </c>
      <c r="R45">
        <v>1.2445402E-4</v>
      </c>
      <c r="S45">
        <v>7.2597616000000004E-2</v>
      </c>
      <c r="T45">
        <v>4.1268232E-3</v>
      </c>
      <c r="U45">
        <v>5.5844320000000003E-3</v>
      </c>
      <c r="V45" s="98">
        <v>5.7717806000000003E-6</v>
      </c>
      <c r="W45">
        <v>3.0714376000000002E-2</v>
      </c>
      <c r="X45">
        <v>3.6298808000000002E-2</v>
      </c>
      <c r="Y45">
        <v>5.9737929999999998E-4</v>
      </c>
      <c r="Z45">
        <v>30.934024999999998</v>
      </c>
      <c r="AA45">
        <v>0.62702526000000003</v>
      </c>
      <c r="AB45">
        <v>0.30735038999999997</v>
      </c>
      <c r="AC45">
        <v>2.1152264000000001E-3</v>
      </c>
      <c r="AD45">
        <v>0.30020270999999998</v>
      </c>
      <c r="AE45">
        <v>2.0660351E-3</v>
      </c>
      <c r="AF45">
        <v>16.110202999999998</v>
      </c>
      <c r="AG45">
        <v>9.0210308000000003E-2</v>
      </c>
      <c r="AH45">
        <v>1.6485276</v>
      </c>
      <c r="AI45">
        <v>57.123182999999997</v>
      </c>
      <c r="AJ45">
        <v>25.902757000000001</v>
      </c>
      <c r="AK45">
        <v>16.599128</v>
      </c>
      <c r="AL45">
        <v>51.944248000000002</v>
      </c>
      <c r="AM45">
        <v>32.542130999999998</v>
      </c>
      <c r="AN45">
        <v>3.2346602</v>
      </c>
      <c r="AO45">
        <v>3.2346602</v>
      </c>
    </row>
    <row r="46" spans="1:41" x14ac:dyDescent="0.25">
      <c r="A46" t="s">
        <v>31</v>
      </c>
      <c r="B46" t="s">
        <v>402</v>
      </c>
      <c r="C46">
        <v>159.77205000000001</v>
      </c>
      <c r="D46">
        <v>127.90619</v>
      </c>
      <c r="E46">
        <v>0</v>
      </c>
      <c r="F46">
        <v>0</v>
      </c>
      <c r="G46">
        <v>0</v>
      </c>
      <c r="H46">
        <v>0</v>
      </c>
      <c r="I46">
        <v>0</v>
      </c>
      <c r="J46">
        <v>0</v>
      </c>
      <c r="K46">
        <v>0</v>
      </c>
      <c r="L46">
        <v>0</v>
      </c>
      <c r="M46">
        <v>0</v>
      </c>
      <c r="N46">
        <v>0</v>
      </c>
      <c r="O46">
        <v>0</v>
      </c>
      <c r="P46">
        <v>0</v>
      </c>
      <c r="Q46">
        <v>0</v>
      </c>
      <c r="R46">
        <v>0</v>
      </c>
      <c r="S46">
        <v>0</v>
      </c>
      <c r="T46">
        <v>0</v>
      </c>
      <c r="U46">
        <v>0</v>
      </c>
      <c r="V46">
        <v>0</v>
      </c>
      <c r="W46">
        <v>0</v>
      </c>
      <c r="X46">
        <v>0</v>
      </c>
      <c r="Y46">
        <v>0</v>
      </c>
      <c r="Z46" s="43">
        <v>26.834223999999999</v>
      </c>
      <c r="AA46" s="43">
        <v>0</v>
      </c>
      <c r="AB46" s="43">
        <v>0.13812082000000001</v>
      </c>
      <c r="AC46" s="43">
        <v>0</v>
      </c>
      <c r="AD46" s="43">
        <v>0.13490870999999999</v>
      </c>
      <c r="AE46" s="43">
        <v>0</v>
      </c>
      <c r="AF46" s="43">
        <v>4.75861</v>
      </c>
      <c r="AG46">
        <v>0</v>
      </c>
      <c r="AH46">
        <v>0</v>
      </c>
      <c r="AI46">
        <v>0</v>
      </c>
      <c r="AJ46">
        <v>0</v>
      </c>
      <c r="AK46">
        <v>0</v>
      </c>
      <c r="AL46">
        <v>0</v>
      </c>
      <c r="AM46">
        <v>0</v>
      </c>
      <c r="AN46">
        <v>0</v>
      </c>
      <c r="AO46">
        <v>0</v>
      </c>
    </row>
    <row r="47" spans="1:41" x14ac:dyDescent="0.25">
      <c r="A47" t="s">
        <v>32</v>
      </c>
      <c r="B47" t="s">
        <v>402</v>
      </c>
      <c r="C47">
        <v>2204.5500000000002</v>
      </c>
      <c r="D47">
        <v>0</v>
      </c>
      <c r="E47">
        <v>1119.5953999999999</v>
      </c>
      <c r="F47">
        <v>370.74061999999998</v>
      </c>
      <c r="G47">
        <v>435.72332999999998</v>
      </c>
      <c r="H47">
        <v>6.7934760000000001</v>
      </c>
      <c r="I47">
        <v>1.3833031</v>
      </c>
      <c r="J47">
        <v>0.36303881999999998</v>
      </c>
      <c r="K47">
        <v>0.17526011999999999</v>
      </c>
      <c r="L47">
        <v>5.6923464999999999E-2</v>
      </c>
      <c r="M47">
        <v>0.14396366999999999</v>
      </c>
      <c r="N47">
        <v>1.4104789E-3</v>
      </c>
      <c r="O47">
        <v>0.16274153999999999</v>
      </c>
      <c r="P47">
        <v>6.4716090000000001E-4</v>
      </c>
      <c r="Q47">
        <v>2.6144278999999999E-2</v>
      </c>
      <c r="R47">
        <v>1.2445402E-4</v>
      </c>
      <c r="S47">
        <v>7.2597616000000004E-2</v>
      </c>
      <c r="T47">
        <v>4.1268232E-3</v>
      </c>
      <c r="U47">
        <v>5.5844320000000003E-3</v>
      </c>
      <c r="V47" s="98">
        <v>5.7717806000000003E-6</v>
      </c>
      <c r="W47">
        <v>3.0714376000000002E-2</v>
      </c>
      <c r="X47">
        <v>3.6298808000000002E-2</v>
      </c>
      <c r="Y47">
        <v>5.9737929999999998E-4</v>
      </c>
      <c r="Z47">
        <v>57.768250000000002</v>
      </c>
      <c r="AA47">
        <v>0.62702526000000003</v>
      </c>
      <c r="AB47">
        <v>0.44547122</v>
      </c>
      <c r="AC47">
        <v>2.1152264000000001E-3</v>
      </c>
      <c r="AD47">
        <v>0.43511142000000003</v>
      </c>
      <c r="AE47">
        <v>2.0660351E-3</v>
      </c>
      <c r="AF47">
        <v>20.868812999999999</v>
      </c>
      <c r="AG47">
        <v>9.0210308000000003E-2</v>
      </c>
      <c r="AH47">
        <v>1.6485276</v>
      </c>
      <c r="AI47">
        <v>57.123182999999997</v>
      </c>
      <c r="AJ47">
        <v>25.902757000000001</v>
      </c>
      <c r="AK47">
        <v>16.599128</v>
      </c>
      <c r="AL47">
        <v>51.944248000000002</v>
      </c>
      <c r="AM47">
        <v>32.542130999999998</v>
      </c>
      <c r="AN47">
        <v>3.2346602</v>
      </c>
      <c r="AO47">
        <v>3.2346602</v>
      </c>
    </row>
    <row r="48" spans="1:41" x14ac:dyDescent="0.25">
      <c r="A48" t="s">
        <v>403</v>
      </c>
      <c r="B48" t="s">
        <v>8</v>
      </c>
      <c r="C48">
        <v>1.5090087999999999</v>
      </c>
      <c r="D48">
        <v>0</v>
      </c>
      <c r="E48">
        <v>0.76654484000000001</v>
      </c>
      <c r="F48">
        <v>0.16019383000000001</v>
      </c>
      <c r="G48">
        <v>0.10849151</v>
      </c>
      <c r="H48">
        <v>2.9354023999999999E-3</v>
      </c>
      <c r="I48">
        <v>2.7201325000000002E-4</v>
      </c>
      <c r="J48" s="98">
        <v>7.1388094000000005E-5</v>
      </c>
      <c r="K48" s="98">
        <v>3.4463218000000002E-5</v>
      </c>
      <c r="L48" s="98">
        <v>2.4949494999999999E-5</v>
      </c>
      <c r="M48" s="98">
        <v>2.8309072E-5</v>
      </c>
      <c r="N48" s="98">
        <v>6.1821141999999999E-7</v>
      </c>
      <c r="O48" s="98">
        <v>3.2001559000000003E-5</v>
      </c>
      <c r="P48" s="98">
        <v>2.8364995000000001E-7</v>
      </c>
      <c r="Q48" s="98">
        <v>3.7211548999999999E-6</v>
      </c>
      <c r="R48" s="98">
        <v>5.4548066999999998E-8</v>
      </c>
      <c r="S48" s="98">
        <v>4.5728378999999997E-5</v>
      </c>
      <c r="T48" s="98">
        <v>1.8087822999999999E-6</v>
      </c>
      <c r="U48" s="98">
        <v>3.5175676000000002E-6</v>
      </c>
      <c r="V48" s="98">
        <v>2.5297653999999998E-9</v>
      </c>
      <c r="W48" s="98">
        <v>1.9346621999999999E-5</v>
      </c>
      <c r="X48" s="98">
        <v>2.286419E-5</v>
      </c>
      <c r="Y48" s="98">
        <v>2.6183071999999997E-7</v>
      </c>
      <c r="Z48">
        <v>1.6244969000000001E-2</v>
      </c>
      <c r="AA48">
        <v>2.7482450999999998E-4</v>
      </c>
      <c r="AB48" s="98">
        <v>8.3484319000000002E-5</v>
      </c>
      <c r="AC48" s="98">
        <v>9.2710153000000003E-7</v>
      </c>
      <c r="AD48" s="98">
        <v>8.1542823000000004E-5</v>
      </c>
      <c r="AE48" s="98">
        <v>9.0554103000000002E-7</v>
      </c>
      <c r="AF48">
        <v>4.8098658000000002E-3</v>
      </c>
      <c r="AG48" s="98">
        <v>3.9539083000000002E-5</v>
      </c>
      <c r="AH48">
        <v>6.2655334000000003E-3</v>
      </c>
      <c r="AI48">
        <v>0.36338148999999997</v>
      </c>
      <c r="AJ48">
        <v>3.8119619E-2</v>
      </c>
      <c r="AK48">
        <v>1.844693E-2</v>
      </c>
      <c r="AL48">
        <v>6.6214083000000002E-3</v>
      </c>
      <c r="AM48">
        <v>1.3511922000000001E-2</v>
      </c>
      <c r="AN48">
        <v>2.3989307999999999E-3</v>
      </c>
      <c r="AO48">
        <v>2.3989307999999999E-3</v>
      </c>
    </row>
    <row r="49" spans="1:41" x14ac:dyDescent="0.25">
      <c r="A49" t="s">
        <v>404</v>
      </c>
      <c r="B49" t="s">
        <v>402</v>
      </c>
      <c r="C49">
        <v>0.11182966</v>
      </c>
      <c r="D49">
        <v>0</v>
      </c>
      <c r="E49">
        <v>1.8573811999999999E-2</v>
      </c>
      <c r="F49">
        <v>2.0205081999999999E-3</v>
      </c>
      <c r="G49">
        <v>1.5590964E-3</v>
      </c>
      <c r="H49" s="98">
        <v>3.7023926999999997E-5</v>
      </c>
      <c r="I49" s="98">
        <v>1.7818967999999999E-5</v>
      </c>
      <c r="J49" s="98">
        <v>4.6764713999999996E-6</v>
      </c>
      <c r="K49" s="98">
        <v>2.2576068999999998E-6</v>
      </c>
      <c r="L49" s="98">
        <v>2.5331923000000001E-7</v>
      </c>
      <c r="M49" s="98">
        <v>1.8544627999999999E-6</v>
      </c>
      <c r="N49" s="98">
        <v>6.2768742000000002E-9</v>
      </c>
      <c r="O49" s="98">
        <v>2.0963491999999999E-6</v>
      </c>
      <c r="P49" s="98">
        <v>2.8799775999999999E-9</v>
      </c>
      <c r="Q49" s="98">
        <v>1.2642407999999999E-7</v>
      </c>
      <c r="R49" s="98">
        <v>5.5384184000000005E-10</v>
      </c>
      <c r="S49" s="98">
        <v>4.3434063000000002E-7</v>
      </c>
      <c r="T49" s="98">
        <v>1.8365074E-8</v>
      </c>
      <c r="U49" s="98">
        <v>3.3410818000000002E-8</v>
      </c>
      <c r="V49" s="98">
        <v>2.5685418999999999E-11</v>
      </c>
      <c r="W49" s="98">
        <v>1.8375950000000001E-7</v>
      </c>
      <c r="X49" s="98">
        <v>2.1717030999999999E-7</v>
      </c>
      <c r="Y49" s="98">
        <v>2.6584408E-9</v>
      </c>
      <c r="Z49">
        <v>2.2496582000000001E-2</v>
      </c>
      <c r="AA49" s="98">
        <v>2.7903705000000001E-6</v>
      </c>
      <c r="AB49" s="98">
        <v>5.6457026999999999E-5</v>
      </c>
      <c r="AC49" s="98">
        <v>9.4131222000000006E-9</v>
      </c>
      <c r="AD49" s="98">
        <v>5.5144072999999999E-5</v>
      </c>
      <c r="AE49" s="98">
        <v>9.1942123999999994E-9</v>
      </c>
      <c r="AF49">
        <v>2.7873871000000001E-3</v>
      </c>
      <c r="AG49" s="98">
        <v>4.0145142E-7</v>
      </c>
      <c r="AH49" s="98">
        <v>4.1584711999999998E-6</v>
      </c>
      <c r="AI49">
        <v>6.3947283999999993E-2</v>
      </c>
      <c r="AJ49" s="98">
        <v>1.1668382E-4</v>
      </c>
      <c r="AK49" s="98">
        <v>7.4302517000000002E-5</v>
      </c>
      <c r="AL49" s="98">
        <v>8.0601852E-6</v>
      </c>
      <c r="AM49" s="98">
        <v>3.5320931000000001E-5</v>
      </c>
      <c r="AN49" s="98">
        <v>2.4642529999999999E-5</v>
      </c>
      <c r="AO49" s="98">
        <v>2.4642529999999999E-5</v>
      </c>
    </row>
    <row r="50" spans="1:41" x14ac:dyDescent="0.25">
      <c r="A50" t="s">
        <v>405</v>
      </c>
      <c r="B50" t="s">
        <v>402</v>
      </c>
      <c r="C50">
        <v>0</v>
      </c>
      <c r="D50">
        <v>0</v>
      </c>
      <c r="E50">
        <v>0</v>
      </c>
      <c r="F50">
        <v>0</v>
      </c>
      <c r="G50">
        <v>0</v>
      </c>
      <c r="H50">
        <v>0</v>
      </c>
      <c r="I50">
        <v>0</v>
      </c>
      <c r="J50">
        <v>0</v>
      </c>
      <c r="K50">
        <v>0</v>
      </c>
      <c r="L50">
        <v>0</v>
      </c>
      <c r="M50">
        <v>0</v>
      </c>
      <c r="N50">
        <v>0</v>
      </c>
      <c r="O50">
        <v>0</v>
      </c>
      <c r="P50">
        <v>0</v>
      </c>
      <c r="Q50">
        <v>0</v>
      </c>
      <c r="R50">
        <v>0</v>
      </c>
      <c r="S50">
        <v>0</v>
      </c>
      <c r="T50">
        <v>0</v>
      </c>
      <c r="U50">
        <v>0</v>
      </c>
      <c r="V50">
        <v>0</v>
      </c>
      <c r="W50">
        <v>0</v>
      </c>
      <c r="X50">
        <v>0</v>
      </c>
      <c r="Y50">
        <v>0</v>
      </c>
      <c r="Z50">
        <v>0</v>
      </c>
      <c r="AA50">
        <v>0</v>
      </c>
      <c r="AB50">
        <v>0</v>
      </c>
      <c r="AC50">
        <v>0</v>
      </c>
      <c r="AD50">
        <v>0</v>
      </c>
      <c r="AE50">
        <v>0</v>
      </c>
      <c r="AF50">
        <v>0</v>
      </c>
      <c r="AG50">
        <v>0</v>
      </c>
      <c r="AH50">
        <v>0</v>
      </c>
      <c r="AI50">
        <v>0</v>
      </c>
      <c r="AJ50">
        <v>0</v>
      </c>
      <c r="AK50">
        <v>0</v>
      </c>
      <c r="AL50">
        <v>0</v>
      </c>
      <c r="AM50">
        <v>0</v>
      </c>
      <c r="AN50">
        <v>0</v>
      </c>
      <c r="AO50">
        <v>0</v>
      </c>
    </row>
    <row r="51" spans="1:41" x14ac:dyDescent="0.25">
      <c r="A51" t="s">
        <v>406</v>
      </c>
      <c r="B51" t="s">
        <v>37</v>
      </c>
      <c r="C51">
        <v>2.0822793000000002</v>
      </c>
      <c r="D51">
        <v>0</v>
      </c>
      <c r="E51">
        <v>0.58653628000000002</v>
      </c>
      <c r="F51">
        <v>5.5625529999999999E-2</v>
      </c>
      <c r="G51">
        <v>0.88989803000000001</v>
      </c>
      <c r="H51">
        <v>1.0192859000000001E-3</v>
      </c>
      <c r="I51">
        <v>2.6875407E-4</v>
      </c>
      <c r="J51" s="98">
        <v>7.0532742999999994E-5</v>
      </c>
      <c r="K51" s="98">
        <v>3.4050290000000001E-5</v>
      </c>
      <c r="L51" s="98">
        <v>7.9459076000000001E-6</v>
      </c>
      <c r="M51" s="98">
        <v>2.7969880999999999E-5</v>
      </c>
      <c r="N51" s="98">
        <v>1.9688778999999999E-7</v>
      </c>
      <c r="O51" s="98">
        <v>3.1618125999999999E-5</v>
      </c>
      <c r="P51" s="98">
        <v>9.0336749E-8</v>
      </c>
      <c r="Q51" s="98">
        <v>5.7131391000000002E-5</v>
      </c>
      <c r="R51" s="98">
        <v>1.7372452E-8</v>
      </c>
      <c r="S51">
        <v>1.2768248E-3</v>
      </c>
      <c r="T51" s="98">
        <v>5.7606043000000001E-7</v>
      </c>
      <c r="U51" s="98">
        <v>9.8217293000000007E-5</v>
      </c>
      <c r="V51" s="98">
        <v>8.0567892E-10</v>
      </c>
      <c r="W51">
        <v>5.4019511000000004E-4</v>
      </c>
      <c r="X51">
        <v>6.3841240000000001E-4</v>
      </c>
      <c r="Y51" s="98">
        <v>8.3387767999999997E-8</v>
      </c>
      <c r="Z51">
        <v>3.1366092999999998E-2</v>
      </c>
      <c r="AA51" s="98">
        <v>8.7526027999999998E-5</v>
      </c>
      <c r="AB51">
        <v>1.4482182E-4</v>
      </c>
      <c r="AC51" s="98">
        <v>2.9526301000000002E-7</v>
      </c>
      <c r="AD51">
        <v>1.4145388E-4</v>
      </c>
      <c r="AE51" s="98">
        <v>2.8839642999999998E-7</v>
      </c>
      <c r="AF51">
        <v>7.4714025999999996E-3</v>
      </c>
      <c r="AG51" s="98">
        <v>1.2592395E-5</v>
      </c>
      <c r="AH51">
        <v>0.30888064999999998</v>
      </c>
      <c r="AI51">
        <v>4.6567628999999999E-2</v>
      </c>
      <c r="AJ51">
        <v>0.37693230999999999</v>
      </c>
      <c r="AK51">
        <v>2.0364648999999999E-2</v>
      </c>
      <c r="AL51">
        <v>2.9198192999999998E-3</v>
      </c>
      <c r="AM51">
        <v>2.3294562999999998E-3</v>
      </c>
      <c r="AN51">
        <v>-0.25107146000000002</v>
      </c>
      <c r="AO51">
        <v>-0.25107146000000002</v>
      </c>
    </row>
    <row r="52" spans="1:41" x14ac:dyDescent="0.25">
      <c r="A52" t="s">
        <v>407</v>
      </c>
      <c r="B52" t="s">
        <v>8</v>
      </c>
      <c r="C52">
        <v>7.493214</v>
      </c>
      <c r="D52">
        <v>0</v>
      </c>
      <c r="E52">
        <v>3.1914164</v>
      </c>
      <c r="F52">
        <v>0.53881113000000003</v>
      </c>
      <c r="G52">
        <v>2.3115678000000002</v>
      </c>
      <c r="H52">
        <v>9.8732113999999999E-3</v>
      </c>
      <c r="I52">
        <v>1.4253167000000001E-3</v>
      </c>
      <c r="J52">
        <v>3.7406500999999999E-4</v>
      </c>
      <c r="K52">
        <v>1.8058311E-4</v>
      </c>
      <c r="L52" s="98">
        <v>7.4363190000000006E-5</v>
      </c>
      <c r="M52">
        <v>1.4833612000000001E-4</v>
      </c>
      <c r="N52" s="98">
        <v>1.8426093999999999E-6</v>
      </c>
      <c r="O52">
        <v>1.6768431000000001E-4</v>
      </c>
      <c r="P52" s="98">
        <v>8.4543253000000004E-7</v>
      </c>
      <c r="Q52" s="98">
        <v>7.0606727999999999E-5</v>
      </c>
      <c r="R52" s="98">
        <v>1.6258318000000001E-7</v>
      </c>
      <c r="S52">
        <v>8.7171448999999999E-4</v>
      </c>
      <c r="T52" s="98">
        <v>5.391164E-6</v>
      </c>
      <c r="U52" s="98">
        <v>6.7054960999999994E-5</v>
      </c>
      <c r="V52" s="98">
        <v>7.5400894000000004E-9</v>
      </c>
      <c r="W52">
        <v>3.6880228000000002E-4</v>
      </c>
      <c r="X52">
        <v>4.3585724000000001E-4</v>
      </c>
      <c r="Y52" s="98">
        <v>7.8039926000000004E-7</v>
      </c>
      <c r="Z52">
        <v>0.13764705999999999</v>
      </c>
      <c r="AA52">
        <v>8.1912789999999999E-4</v>
      </c>
      <c r="AB52">
        <v>1.3746299999999999E-3</v>
      </c>
      <c r="AC52" s="98">
        <v>2.7632713999999999E-6</v>
      </c>
      <c r="AD52">
        <v>1.3426618E-3</v>
      </c>
      <c r="AE52" s="98">
        <v>2.6990093000000002E-6</v>
      </c>
      <c r="AF52">
        <v>6.2665401999999995E-2</v>
      </c>
      <c r="AG52">
        <v>1.1784817E-4</v>
      </c>
      <c r="AH52">
        <v>1.0137091000000001E-2</v>
      </c>
      <c r="AI52">
        <v>0.92790338000000006</v>
      </c>
      <c r="AJ52">
        <v>0.16927782999999999</v>
      </c>
      <c r="AK52">
        <v>5.5911020999999998E-2</v>
      </c>
      <c r="AL52">
        <v>2.2277714000000001E-2</v>
      </c>
      <c r="AM52">
        <v>3.6353668999999998E-2</v>
      </c>
      <c r="AN52">
        <v>1.1519102E-2</v>
      </c>
      <c r="AO52">
        <v>1.1519102E-2</v>
      </c>
    </row>
    <row r="53" spans="1:41" x14ac:dyDescent="0.25">
      <c r="A53" t="s">
        <v>408</v>
      </c>
      <c r="B53" t="s">
        <v>8</v>
      </c>
      <c r="C53">
        <v>489.42971999999997</v>
      </c>
      <c r="D53">
        <v>0</v>
      </c>
      <c r="E53">
        <v>136.33712</v>
      </c>
      <c r="F53">
        <v>10.797523</v>
      </c>
      <c r="G53">
        <v>38.435431999999999</v>
      </c>
      <c r="H53">
        <v>0.19785454</v>
      </c>
      <c r="I53">
        <v>4.3913927999999998E-2</v>
      </c>
      <c r="J53">
        <v>1.1524922E-2</v>
      </c>
      <c r="K53">
        <v>5.5637554999999998E-3</v>
      </c>
      <c r="L53">
        <v>1.7497661000000001E-3</v>
      </c>
      <c r="M53">
        <v>4.5702277999999999E-3</v>
      </c>
      <c r="N53" s="98">
        <v>4.3356604999999998E-5</v>
      </c>
      <c r="O53">
        <v>5.1663443999999999E-3</v>
      </c>
      <c r="P53" s="98">
        <v>1.9893030999999999E-5</v>
      </c>
      <c r="Q53">
        <v>2.0929672999999999E-3</v>
      </c>
      <c r="R53" s="98">
        <v>3.8255827999999997E-6</v>
      </c>
      <c r="S53">
        <v>1.1165558000000001E-2</v>
      </c>
      <c r="T53">
        <v>1.2685411E-4</v>
      </c>
      <c r="U53">
        <v>8.5888911000000004E-4</v>
      </c>
      <c r="V53" s="98">
        <v>1.7741832999999999E-7</v>
      </c>
      <c r="W53">
        <v>4.7238901000000002E-3</v>
      </c>
      <c r="X53">
        <v>5.5827791999999996E-3</v>
      </c>
      <c r="Y53" s="98">
        <v>1.8362797000000002E-5</v>
      </c>
      <c r="Z53">
        <v>14.273678</v>
      </c>
      <c r="AA53">
        <v>1.9274083000000001E-2</v>
      </c>
      <c r="AB53">
        <v>6.5776567999999994E-2</v>
      </c>
      <c r="AC53" s="98">
        <v>6.5019786999999995E-5</v>
      </c>
      <c r="AD53">
        <v>6.4246880000000006E-2</v>
      </c>
      <c r="AE53" s="98">
        <v>6.3507698999999999E-5</v>
      </c>
      <c r="AF53">
        <v>2.1810523000000002</v>
      </c>
      <c r="AG53">
        <v>2.7729679000000002E-3</v>
      </c>
      <c r="AH53">
        <v>3.0391042000000001</v>
      </c>
      <c r="AI53">
        <v>13.629125</v>
      </c>
      <c r="AJ53">
        <v>11.512127</v>
      </c>
      <c r="AK53">
        <v>1.7687113999999999</v>
      </c>
      <c r="AL53">
        <v>0.38454769</v>
      </c>
      <c r="AM53">
        <v>0.49679677999999999</v>
      </c>
      <c r="AN53">
        <v>256.12732999999997</v>
      </c>
      <c r="AO53">
        <v>256.12732999999997</v>
      </c>
    </row>
    <row r="54" spans="1:41" x14ac:dyDescent="0.25">
      <c r="A54" t="s">
        <v>409</v>
      </c>
      <c r="B54" t="s">
        <v>8</v>
      </c>
      <c r="C54">
        <v>4.1115860000000004E-3</v>
      </c>
      <c r="D54">
        <v>0</v>
      </c>
      <c r="E54">
        <v>3.5386628E-3</v>
      </c>
      <c r="F54">
        <v>1.1139767E-4</v>
      </c>
      <c r="G54">
        <v>1.5664857999999999E-4</v>
      </c>
      <c r="H54" s="98">
        <v>2.0412584000000001E-6</v>
      </c>
      <c r="I54" s="98">
        <v>8.1874026999999996E-7</v>
      </c>
      <c r="J54" s="98">
        <v>2.1487301E-7</v>
      </c>
      <c r="K54" s="98">
        <v>1.0373179999999999E-7</v>
      </c>
      <c r="L54" s="98">
        <v>2.1810831999999999E-8</v>
      </c>
      <c r="M54" s="98">
        <v>8.5208263999999996E-8</v>
      </c>
      <c r="N54" s="98">
        <v>5.4044000999999999E-10</v>
      </c>
      <c r="O54" s="98">
        <v>9.6322385000000001E-8</v>
      </c>
      <c r="P54" s="98">
        <v>2.4796658999999998E-10</v>
      </c>
      <c r="Q54" s="98">
        <v>3.7339828E-8</v>
      </c>
      <c r="R54" s="98">
        <v>4.7685883E-11</v>
      </c>
      <c r="S54" s="98">
        <v>9.2242599000000002E-8</v>
      </c>
      <c r="T54" s="98">
        <v>1.5812362E-9</v>
      </c>
      <c r="U54" s="98">
        <v>7.0955845000000002E-9</v>
      </c>
      <c r="V54" s="98">
        <v>2.2115192000000002E-12</v>
      </c>
      <c r="W54" s="98">
        <v>3.9025715E-8</v>
      </c>
      <c r="X54" s="98">
        <v>4.6121298999999999E-8</v>
      </c>
      <c r="Y54" s="98">
        <v>2.2889224E-10</v>
      </c>
      <c r="Z54" s="98">
        <v>5.1234594000000003E-5</v>
      </c>
      <c r="AA54" s="98">
        <v>2.4025140999999998E-7</v>
      </c>
      <c r="AB54" s="98">
        <v>3.3286789000000001E-7</v>
      </c>
      <c r="AC54" s="98">
        <v>8.1047152999999999E-10</v>
      </c>
      <c r="AD54" s="98">
        <v>3.2512678000000002E-7</v>
      </c>
      <c r="AE54" s="98">
        <v>7.9162335000000004E-10</v>
      </c>
      <c r="AF54" s="98">
        <v>2.0308582000000001E-5</v>
      </c>
      <c r="AG54" s="98">
        <v>3.4565039999999998E-8</v>
      </c>
      <c r="AH54" s="98">
        <v>8.6644308999999994E-6</v>
      </c>
      <c r="AI54" s="98">
        <v>4.3633225000000003E-5</v>
      </c>
      <c r="AJ54" s="98">
        <v>8.5810151999999996E-5</v>
      </c>
      <c r="AK54" s="98">
        <v>6.0088903000000002E-5</v>
      </c>
      <c r="AL54" s="98">
        <v>4.4834694000000003E-6</v>
      </c>
      <c r="AM54" s="98">
        <v>3.5722971000000002E-6</v>
      </c>
      <c r="AN54" s="98">
        <v>2.2540430000000001E-5</v>
      </c>
      <c r="AO54" s="98">
        <v>2.2540430000000001E-5</v>
      </c>
    </row>
    <row r="55" spans="1:41" x14ac:dyDescent="0.25">
      <c r="A55" t="s">
        <v>410</v>
      </c>
      <c r="B55" t="s">
        <v>8</v>
      </c>
      <c r="C55">
        <v>0</v>
      </c>
      <c r="D55">
        <v>0</v>
      </c>
      <c r="E55">
        <v>0</v>
      </c>
      <c r="F55">
        <v>0</v>
      </c>
      <c r="G55">
        <v>0</v>
      </c>
      <c r="H55">
        <v>0</v>
      </c>
      <c r="I55">
        <v>0</v>
      </c>
      <c r="J55">
        <v>0</v>
      </c>
      <c r="K55">
        <v>0</v>
      </c>
      <c r="L55">
        <v>0</v>
      </c>
      <c r="M55">
        <v>0</v>
      </c>
      <c r="N55">
        <v>0</v>
      </c>
      <c r="O55">
        <v>0</v>
      </c>
      <c r="P55">
        <v>0</v>
      </c>
      <c r="Q55">
        <v>0</v>
      </c>
      <c r="R55">
        <v>0</v>
      </c>
      <c r="S55">
        <v>0</v>
      </c>
      <c r="T55">
        <v>0</v>
      </c>
      <c r="U55">
        <v>0</v>
      </c>
      <c r="V55">
        <v>0</v>
      </c>
      <c r="W55">
        <v>0</v>
      </c>
      <c r="X55">
        <v>0</v>
      </c>
      <c r="Y55">
        <v>0</v>
      </c>
      <c r="Z55">
        <v>0</v>
      </c>
      <c r="AA55">
        <v>0</v>
      </c>
      <c r="AB55">
        <v>0</v>
      </c>
      <c r="AC55">
        <v>0</v>
      </c>
      <c r="AD55">
        <v>0</v>
      </c>
      <c r="AE55">
        <v>0</v>
      </c>
      <c r="AF55">
        <v>0</v>
      </c>
      <c r="AG55">
        <v>0</v>
      </c>
      <c r="AH55">
        <v>0</v>
      </c>
      <c r="AI55">
        <v>0</v>
      </c>
      <c r="AJ55">
        <v>0</v>
      </c>
      <c r="AK55">
        <v>0</v>
      </c>
      <c r="AL55">
        <v>0</v>
      </c>
      <c r="AM55">
        <v>0</v>
      </c>
      <c r="AN55">
        <v>0</v>
      </c>
      <c r="AO55">
        <v>0</v>
      </c>
    </row>
    <row r="56" spans="1:41" x14ac:dyDescent="0.25">
      <c r="A56" t="s">
        <v>411</v>
      </c>
      <c r="B56" t="s">
        <v>8</v>
      </c>
      <c r="C56">
        <v>0.69993830000000001</v>
      </c>
      <c r="D56">
        <v>0</v>
      </c>
      <c r="E56">
        <v>3.1166882999999999E-2</v>
      </c>
      <c r="F56">
        <v>2.8100964999999999E-3</v>
      </c>
      <c r="G56">
        <v>4.4569546999999998E-3</v>
      </c>
      <c r="H56" s="98">
        <v>5.1492398000000003E-5</v>
      </c>
      <c r="I56" s="98">
        <v>9.5067556000000001E-6</v>
      </c>
      <c r="J56" s="98">
        <v>2.4949856000000001E-6</v>
      </c>
      <c r="K56" s="98">
        <v>1.2044758E-6</v>
      </c>
      <c r="L56" s="98">
        <v>4.3772453E-7</v>
      </c>
      <c r="M56" s="98">
        <v>9.8939085000000006E-7</v>
      </c>
      <c r="N56" s="98">
        <v>1.0846163000000001E-8</v>
      </c>
      <c r="O56" s="98">
        <v>1.1184418E-6</v>
      </c>
      <c r="P56" s="98">
        <v>4.9764750000000002E-9</v>
      </c>
      <c r="Q56" s="98">
        <v>4.6760844999999998E-7</v>
      </c>
      <c r="R56" s="98">
        <v>9.5701442000000003E-10</v>
      </c>
      <c r="S56" s="98">
        <v>9.4575382E-5</v>
      </c>
      <c r="T56" s="98">
        <v>3.1734043000000002E-8</v>
      </c>
      <c r="U56" s="98">
        <v>7.2750293999999997E-6</v>
      </c>
      <c r="V56" s="98">
        <v>4.4383276999999998E-11</v>
      </c>
      <c r="W56" s="98">
        <v>4.0012662E-5</v>
      </c>
      <c r="X56" s="98">
        <v>4.7287691E-5</v>
      </c>
      <c r="Y56" s="98">
        <v>4.5936692000000001E-9</v>
      </c>
      <c r="Z56">
        <v>7.1401337000000004E-4</v>
      </c>
      <c r="AA56" s="98">
        <v>4.8216379000000004E-6</v>
      </c>
      <c r="AB56" s="98">
        <v>5.5977516999999997E-6</v>
      </c>
      <c r="AC56" s="98">
        <v>1.6265461999999999E-8</v>
      </c>
      <c r="AD56" s="98">
        <v>5.4675715000000003E-6</v>
      </c>
      <c r="AE56" s="98">
        <v>1.5887196000000002E-8</v>
      </c>
      <c r="AF56">
        <v>3.4118233999999998E-4</v>
      </c>
      <c r="AG56" s="98">
        <v>6.9369045E-7</v>
      </c>
      <c r="AH56">
        <v>1.4169896000000001E-4</v>
      </c>
      <c r="AI56">
        <v>0.62432047999999996</v>
      </c>
      <c r="AJ56" s="98">
        <v>3.0830356999999999E-2</v>
      </c>
      <c r="AK56">
        <v>4.2167706000000001E-3</v>
      </c>
      <c r="AL56" s="98">
        <v>8.6073787E-5</v>
      </c>
      <c r="AM56" s="98">
        <v>8.7946389000000005E-5</v>
      </c>
      <c r="AN56" s="98">
        <v>4.9231149000000004E-4</v>
      </c>
      <c r="AO56">
        <v>4.9231149000000004E-4</v>
      </c>
    </row>
    <row r="57" spans="1:41" x14ac:dyDescent="0.25">
      <c r="A57" t="s">
        <v>412</v>
      </c>
      <c r="B57" t="s">
        <v>8</v>
      </c>
      <c r="C57">
        <v>6.7847003999999998E-4</v>
      </c>
      <c r="D57">
        <v>0</v>
      </c>
      <c r="E57" s="98">
        <v>4.5879001999999998E-5</v>
      </c>
      <c r="F57" s="98">
        <v>1.6207868E-5</v>
      </c>
      <c r="G57" s="98">
        <v>7.8889847E-5</v>
      </c>
      <c r="H57" s="98">
        <v>2.9699406000000002E-7</v>
      </c>
      <c r="I57" s="98">
        <v>5.1791337000000002E-8</v>
      </c>
      <c r="J57" s="98">
        <v>1.3592297000000001E-8</v>
      </c>
      <c r="K57" s="98">
        <v>6.5617983999999997E-9</v>
      </c>
      <c r="L57" s="98">
        <v>1.2735275999999999E-9</v>
      </c>
      <c r="M57" s="98">
        <v>5.3900486999999996E-9</v>
      </c>
      <c r="N57" s="98">
        <v>3.1556121000000002E-11</v>
      </c>
      <c r="O57" s="98">
        <v>6.0930985000000003E-9</v>
      </c>
      <c r="P57" s="98">
        <v>1.4478691E-11</v>
      </c>
      <c r="Q57" s="98">
        <v>1.0781502999999999E-9</v>
      </c>
      <c r="R57" s="98">
        <v>2.7843636000000001E-12</v>
      </c>
      <c r="S57">
        <v>2.5093461999999998E-4</v>
      </c>
      <c r="T57" s="98">
        <v>9.2327881999999998E-11</v>
      </c>
      <c r="U57" s="98">
        <v>1.9302662999999999E-5</v>
      </c>
      <c r="V57" s="98">
        <v>1.2912991E-13</v>
      </c>
      <c r="W57">
        <v>1.0616465E-4</v>
      </c>
      <c r="X57">
        <v>1.2546730999999999E-4</v>
      </c>
      <c r="Y57" s="98">
        <v>1.3364944999999999E-11</v>
      </c>
      <c r="Z57" s="98">
        <v>4.7249069000000003E-6</v>
      </c>
      <c r="AA57" s="98">
        <v>1.4028203E-8</v>
      </c>
      <c r="AB57" s="98">
        <v>3.6982710000000001E-8</v>
      </c>
      <c r="AC57" s="98">
        <v>4.7323176000000002E-11</v>
      </c>
      <c r="AD57" s="98">
        <v>3.6122647000000002E-8</v>
      </c>
      <c r="AE57" s="98">
        <v>4.6222637E-11</v>
      </c>
      <c r="AF57" s="98">
        <v>2.2251805999999998E-6</v>
      </c>
      <c r="AG57" s="98">
        <v>2.0182417E-9</v>
      </c>
      <c r="AH57" s="98">
        <v>8.8343597999999998E-8</v>
      </c>
      <c r="AI57" s="98">
        <v>2.3010843000000001E-5</v>
      </c>
      <c r="AJ57" s="98">
        <v>2.4834640999999998E-6</v>
      </c>
      <c r="AK57" s="98">
        <v>1.2817782000000001E-6</v>
      </c>
      <c r="AL57" s="98">
        <v>6.9549549E-7</v>
      </c>
      <c r="AM57" s="98">
        <v>4.4595435999999998E-7</v>
      </c>
      <c r="AN57" s="98">
        <v>1.9594601999999999E-7</v>
      </c>
      <c r="AO57" s="98">
        <v>1.9594601999999999E-7</v>
      </c>
    </row>
    <row r="58" spans="1:41" x14ac:dyDescent="0.25">
      <c r="A58" t="s">
        <v>413</v>
      </c>
      <c r="B58" t="s">
        <v>9</v>
      </c>
      <c r="C58">
        <v>2.5039072999999998</v>
      </c>
      <c r="D58">
        <v>0</v>
      </c>
      <c r="E58">
        <v>2.2489792</v>
      </c>
      <c r="F58">
        <v>5.5671011999999999E-2</v>
      </c>
      <c r="G58">
        <v>6.3377811000000006E-2</v>
      </c>
      <c r="H58">
        <v>1.0201194E-3</v>
      </c>
      <c r="I58">
        <v>4.9443697999999999E-4</v>
      </c>
      <c r="J58">
        <v>1.2976173999999999E-4</v>
      </c>
      <c r="K58" s="98">
        <v>6.2643600000000004E-5</v>
      </c>
      <c r="L58" s="98">
        <v>1.2415692E-5</v>
      </c>
      <c r="M58" s="98">
        <v>5.1457242999999997E-5</v>
      </c>
      <c r="N58" s="98">
        <v>3.0764240999999997E-7</v>
      </c>
      <c r="O58" s="98">
        <v>5.8169057000000001E-5</v>
      </c>
      <c r="P58" s="98">
        <v>1.4115357E-7</v>
      </c>
      <c r="Q58" s="98">
        <v>1.6595043E-5</v>
      </c>
      <c r="R58" s="98">
        <v>2.7144918E-8</v>
      </c>
      <c r="S58" s="98">
        <v>7.9124036999999998E-5</v>
      </c>
      <c r="T58" s="98">
        <v>9.0010974999999997E-7</v>
      </c>
      <c r="U58" s="98">
        <v>6.0864643999999997E-6</v>
      </c>
      <c r="V58" s="98">
        <v>1.2588948000000001E-9</v>
      </c>
      <c r="W58" s="98">
        <v>3.3475554000000003E-5</v>
      </c>
      <c r="X58" s="98">
        <v>3.9562018000000001E-5</v>
      </c>
      <c r="Y58" s="98">
        <v>1.3029561000000001E-7</v>
      </c>
      <c r="Z58">
        <v>2.7049753999999999E-2</v>
      </c>
      <c r="AA58">
        <v>1.3676175000000001E-4</v>
      </c>
      <c r="AB58">
        <v>1.5406046999999999E-4</v>
      </c>
      <c r="AC58" s="98">
        <v>4.6135631999999999E-7</v>
      </c>
      <c r="AD58">
        <v>1.5047767E-4</v>
      </c>
      <c r="AE58" s="98">
        <v>4.5062710000000002E-7</v>
      </c>
      <c r="AF58">
        <v>9.7665788E-3</v>
      </c>
      <c r="AG58" s="98">
        <v>1.9675953000000001E-5</v>
      </c>
      <c r="AH58">
        <v>5.5527477999999996E-3</v>
      </c>
      <c r="AI58">
        <v>1.7380844999999999E-2</v>
      </c>
      <c r="AJ58">
        <v>6.3685434000000001E-3</v>
      </c>
      <c r="AK58">
        <v>4.7381468000000003E-2</v>
      </c>
      <c r="AL58">
        <v>3.1262913999999999E-3</v>
      </c>
      <c r="AM58">
        <v>1.4731346000000001E-3</v>
      </c>
      <c r="AN58">
        <v>1.5312737999999999E-2</v>
      </c>
      <c r="AO58">
        <v>1.5312737999999999E-2</v>
      </c>
    </row>
    <row r="59" spans="1:41" x14ac:dyDescent="0.25">
      <c r="A59" t="s">
        <v>414</v>
      </c>
      <c r="B59" t="s">
        <v>9</v>
      </c>
      <c r="C59">
        <v>0.54738178999999998</v>
      </c>
      <c r="D59">
        <v>0</v>
      </c>
      <c r="E59">
        <v>0.23423098000000001</v>
      </c>
      <c r="F59">
        <v>6.8163883999999994E-2</v>
      </c>
      <c r="G59">
        <v>0.1584817</v>
      </c>
      <c r="H59">
        <v>1.2490396E-3</v>
      </c>
      <c r="I59">
        <v>6.0852989000000004E-4</v>
      </c>
      <c r="J59">
        <v>1.5970468000000001E-4</v>
      </c>
      <c r="K59" s="98">
        <v>7.7098810000000002E-5</v>
      </c>
      <c r="L59" s="98">
        <v>7.0010923999999996E-5</v>
      </c>
      <c r="M59" s="98">
        <v>6.3331164999999999E-5</v>
      </c>
      <c r="N59" s="98">
        <v>1.7347667E-6</v>
      </c>
      <c r="O59" s="98">
        <v>7.1591752000000003E-5</v>
      </c>
      <c r="P59" s="98">
        <v>7.9595177999999998E-7</v>
      </c>
      <c r="Q59" s="98">
        <v>2.5055645000000001E-5</v>
      </c>
      <c r="R59" s="98">
        <v>1.5306765000000001E-7</v>
      </c>
      <c r="S59">
        <v>1.1382607999999999E-3</v>
      </c>
      <c r="T59" s="98">
        <v>5.0756345000000004E-6</v>
      </c>
      <c r="U59" s="98">
        <v>8.7558523999999998E-5</v>
      </c>
      <c r="V59" s="98">
        <v>7.0987895000000003E-9</v>
      </c>
      <c r="W59">
        <v>4.8157187999999998E-4</v>
      </c>
      <c r="X59">
        <v>5.6913041000000004E-4</v>
      </c>
      <c r="Y59" s="98">
        <v>7.3472472000000003E-7</v>
      </c>
      <c r="Z59">
        <v>2.4651916999999999E-2</v>
      </c>
      <c r="AA59">
        <v>7.7118667999999998E-4</v>
      </c>
      <c r="AB59">
        <v>1.1813617999999999E-4</v>
      </c>
      <c r="AC59" s="98">
        <v>2.6015450000000002E-6</v>
      </c>
      <c r="AD59">
        <v>1.1538883E-4</v>
      </c>
      <c r="AE59" s="98">
        <v>2.5410439999999998E-6</v>
      </c>
      <c r="AF59">
        <v>1.5729172E-2</v>
      </c>
      <c r="AG59">
        <v>1.1095085000000001E-4</v>
      </c>
      <c r="AH59">
        <v>4.1934136000000002E-4</v>
      </c>
      <c r="AI59">
        <v>2.4630228000000001E-2</v>
      </c>
      <c r="AJ59">
        <v>8.4163471000000007E-3</v>
      </c>
      <c r="AK59">
        <v>4.0764471999999996E-3</v>
      </c>
      <c r="AL59">
        <v>1.4095303000000001E-3</v>
      </c>
      <c r="AM59">
        <v>7.7565708000000002E-4</v>
      </c>
      <c r="AN59">
        <v>6.6640028999999997E-4</v>
      </c>
      <c r="AO59">
        <v>6.6640028999999997E-4</v>
      </c>
    </row>
    <row r="60" spans="1:41" x14ac:dyDescent="0.25">
      <c r="A60" t="s">
        <v>415</v>
      </c>
      <c r="B60" t="s">
        <v>9</v>
      </c>
      <c r="C60">
        <v>3.0512891</v>
      </c>
      <c r="D60">
        <v>0</v>
      </c>
      <c r="E60">
        <v>2.4832100000000001</v>
      </c>
      <c r="F60">
        <v>0.12383491000000001</v>
      </c>
      <c r="G60">
        <v>0.22185958</v>
      </c>
      <c r="H60">
        <v>2.2691591999999998E-3</v>
      </c>
      <c r="I60">
        <v>1.1029667E-3</v>
      </c>
      <c r="J60">
        <v>2.8946636999999998E-4</v>
      </c>
      <c r="K60">
        <v>1.3974237999999999E-4</v>
      </c>
      <c r="L60" s="98">
        <v>8.2426651999999997E-5</v>
      </c>
      <c r="M60">
        <v>1.1478839E-4</v>
      </c>
      <c r="N60" s="98">
        <v>2.04241E-6</v>
      </c>
      <c r="O60">
        <v>1.2976078999999999E-4</v>
      </c>
      <c r="P60" s="98">
        <v>9.3710576000000003E-7</v>
      </c>
      <c r="Q60" s="98">
        <v>4.1650699999999997E-5</v>
      </c>
      <c r="R60" s="98">
        <v>1.8021265E-7</v>
      </c>
      <c r="S60">
        <v>1.2173848E-3</v>
      </c>
      <c r="T60" s="98">
        <v>5.9757468999999997E-6</v>
      </c>
      <c r="U60" s="98">
        <v>9.3644982000000006E-5</v>
      </c>
      <c r="V60" s="98">
        <v>8.3576878999999992E-9</v>
      </c>
      <c r="W60">
        <v>5.1504739999999995E-4</v>
      </c>
      <c r="X60">
        <v>6.0869237999999998E-4</v>
      </c>
      <c r="Y60" s="98">
        <v>8.650207E-7</v>
      </c>
      <c r="Z60">
        <v>5.1701668999999999E-2</v>
      </c>
      <c r="AA60">
        <v>9.0794881999999998E-4</v>
      </c>
      <c r="AB60">
        <v>2.7219666999999997E-4</v>
      </c>
      <c r="AC60" s="98">
        <v>3.0629027E-6</v>
      </c>
      <c r="AD60">
        <v>2.6586650999999999E-4</v>
      </c>
      <c r="AE60" s="98">
        <v>2.9916723999999999E-6</v>
      </c>
      <c r="AF60">
        <v>2.5495753999999999E-2</v>
      </c>
      <c r="AG60">
        <v>1.3062686000000001E-4</v>
      </c>
      <c r="AH60">
        <v>5.9720906000000004E-3</v>
      </c>
      <c r="AI60">
        <v>4.2011071999999997E-2</v>
      </c>
      <c r="AJ60">
        <v>1.4784891E-2</v>
      </c>
      <c r="AK60">
        <v>5.1457907999999997E-2</v>
      </c>
      <c r="AL60">
        <v>4.5358222000000002E-3</v>
      </c>
      <c r="AM60">
        <v>2.2487920999999999E-3</v>
      </c>
      <c r="AN60">
        <v>1.5979139999999999E-2</v>
      </c>
      <c r="AO60">
        <v>1.5979139999999999E-2</v>
      </c>
    </row>
    <row r="61" spans="1:41" x14ac:dyDescent="0.25">
      <c r="A61" t="s">
        <v>416</v>
      </c>
      <c r="B61" t="s">
        <v>417</v>
      </c>
      <c r="C61">
        <v>0</v>
      </c>
      <c r="D61">
        <v>0</v>
      </c>
      <c r="E61">
        <v>0</v>
      </c>
      <c r="F61">
        <v>0</v>
      </c>
      <c r="G61">
        <v>0</v>
      </c>
      <c r="H61">
        <v>0</v>
      </c>
      <c r="I61">
        <v>0</v>
      </c>
      <c r="J61">
        <v>0</v>
      </c>
      <c r="K61">
        <v>0</v>
      </c>
      <c r="L61">
        <v>0</v>
      </c>
      <c r="M61">
        <v>0</v>
      </c>
      <c r="N61">
        <v>0</v>
      </c>
      <c r="O61">
        <v>0</v>
      </c>
      <c r="P61">
        <v>0</v>
      </c>
      <c r="Q61">
        <v>0</v>
      </c>
      <c r="R61">
        <v>0</v>
      </c>
      <c r="S61">
        <v>0</v>
      </c>
      <c r="T61">
        <v>0</v>
      </c>
      <c r="U61">
        <v>0</v>
      </c>
      <c r="V61">
        <v>0</v>
      </c>
      <c r="W61">
        <v>0</v>
      </c>
      <c r="X61">
        <v>0</v>
      </c>
      <c r="Y61">
        <v>0</v>
      </c>
      <c r="Z61">
        <v>0</v>
      </c>
      <c r="AA61">
        <v>0</v>
      </c>
      <c r="AB61">
        <v>0</v>
      </c>
      <c r="AC61">
        <v>0</v>
      </c>
      <c r="AD61">
        <v>0</v>
      </c>
      <c r="AE61">
        <v>0</v>
      </c>
      <c r="AF61">
        <v>0</v>
      </c>
      <c r="AG61">
        <v>0</v>
      </c>
      <c r="AH61">
        <v>0</v>
      </c>
      <c r="AI61">
        <v>0</v>
      </c>
      <c r="AJ61">
        <v>0</v>
      </c>
      <c r="AK61">
        <v>0</v>
      </c>
      <c r="AL61">
        <v>0</v>
      </c>
      <c r="AM61">
        <v>0</v>
      </c>
      <c r="AN61">
        <v>0</v>
      </c>
      <c r="AO61">
        <v>0</v>
      </c>
    </row>
    <row r="62" spans="1:41" x14ac:dyDescent="0.25">
      <c r="A62" t="s">
        <v>418</v>
      </c>
      <c r="B62" t="s">
        <v>417</v>
      </c>
      <c r="C62">
        <v>0</v>
      </c>
      <c r="D62">
        <v>0</v>
      </c>
      <c r="E62">
        <v>0</v>
      </c>
      <c r="F62">
        <v>0</v>
      </c>
      <c r="G62">
        <v>0</v>
      </c>
      <c r="H62">
        <v>0</v>
      </c>
      <c r="I62">
        <v>0</v>
      </c>
      <c r="J62">
        <v>0</v>
      </c>
      <c r="K62">
        <v>0</v>
      </c>
      <c r="L62">
        <v>0</v>
      </c>
      <c r="M62">
        <v>0</v>
      </c>
      <c r="N62">
        <v>0</v>
      </c>
      <c r="O62">
        <v>0</v>
      </c>
      <c r="P62">
        <v>0</v>
      </c>
      <c r="Q62">
        <v>0</v>
      </c>
      <c r="R62">
        <v>0</v>
      </c>
      <c r="S62">
        <v>0</v>
      </c>
      <c r="T62">
        <v>0</v>
      </c>
      <c r="U62">
        <v>0</v>
      </c>
      <c r="V62">
        <v>0</v>
      </c>
      <c r="W62">
        <v>0</v>
      </c>
      <c r="X62">
        <v>0</v>
      </c>
      <c r="Y62">
        <v>0</v>
      </c>
      <c r="Z62">
        <v>0</v>
      </c>
      <c r="AA62">
        <v>0</v>
      </c>
      <c r="AB62">
        <v>0</v>
      </c>
      <c r="AC62">
        <v>0</v>
      </c>
      <c r="AD62">
        <v>0</v>
      </c>
      <c r="AE62">
        <v>0</v>
      </c>
      <c r="AF62">
        <v>0</v>
      </c>
      <c r="AG62">
        <v>0</v>
      </c>
      <c r="AH62">
        <v>0</v>
      </c>
      <c r="AI62">
        <v>0</v>
      </c>
      <c r="AJ62">
        <v>0</v>
      </c>
      <c r="AK62">
        <v>0</v>
      </c>
      <c r="AL62">
        <v>0</v>
      </c>
      <c r="AM62">
        <v>0</v>
      </c>
      <c r="AN62">
        <v>0</v>
      </c>
      <c r="AO62">
        <v>0</v>
      </c>
    </row>
    <row r="66" spans="1:48" ht="15.75" thickBot="1" x14ac:dyDescent="0.3"/>
    <row r="67" spans="1:48" ht="15.75" thickBot="1" x14ac:dyDescent="0.3">
      <c r="A67" s="101"/>
      <c r="B67" s="102"/>
      <c r="C67" s="102"/>
      <c r="D67" s="102"/>
      <c r="E67" s="102"/>
      <c r="F67" s="102"/>
      <c r="G67" s="102"/>
      <c r="H67" s="102"/>
      <c r="I67" s="102"/>
      <c r="J67" s="102"/>
      <c r="K67" s="102"/>
      <c r="L67" s="103"/>
    </row>
    <row r="69" spans="1:48" x14ac:dyDescent="0.25">
      <c r="E69" t="s">
        <v>441</v>
      </c>
      <c r="F69" t="s">
        <v>442</v>
      </c>
      <c r="G69" t="s">
        <v>443</v>
      </c>
      <c r="H69" t="s">
        <v>442</v>
      </c>
      <c r="I69" t="s">
        <v>444</v>
      </c>
      <c r="J69" t="s">
        <v>444</v>
      </c>
      <c r="K69" t="s">
        <v>444</v>
      </c>
      <c r="L69" t="s">
        <v>442</v>
      </c>
      <c r="M69" t="s">
        <v>444</v>
      </c>
      <c r="N69" t="s">
        <v>442</v>
      </c>
      <c r="O69" t="s">
        <v>444</v>
      </c>
      <c r="P69" t="s">
        <v>442</v>
      </c>
      <c r="Q69" t="s">
        <v>444</v>
      </c>
      <c r="R69" t="s">
        <v>442</v>
      </c>
      <c r="S69" t="s">
        <v>444</v>
      </c>
      <c r="T69" t="s">
        <v>442</v>
      </c>
      <c r="U69" t="s">
        <v>444</v>
      </c>
      <c r="V69" t="s">
        <v>442</v>
      </c>
      <c r="W69" t="s">
        <v>444</v>
      </c>
      <c r="X69" t="s">
        <v>444</v>
      </c>
      <c r="Y69" t="s">
        <v>442</v>
      </c>
      <c r="Z69" t="s">
        <v>445</v>
      </c>
      <c r="AA69" t="s">
        <v>442</v>
      </c>
      <c r="AB69" t="s">
        <v>445</v>
      </c>
      <c r="AC69" t="s">
        <v>442</v>
      </c>
      <c r="AD69" t="s">
        <v>445</v>
      </c>
      <c r="AE69" t="s">
        <v>442</v>
      </c>
      <c r="AF69" t="s">
        <v>445</v>
      </c>
      <c r="AG69" t="s">
        <v>442</v>
      </c>
      <c r="AI69" t="s">
        <v>446</v>
      </c>
      <c r="AJ69" t="s">
        <v>447</v>
      </c>
      <c r="AK69" t="s">
        <v>447</v>
      </c>
      <c r="AL69" t="s">
        <v>448</v>
      </c>
      <c r="AM69" t="s">
        <v>448</v>
      </c>
      <c r="AN69" t="s">
        <v>448</v>
      </c>
      <c r="AO69" t="s">
        <v>449</v>
      </c>
    </row>
    <row r="70" spans="1:48" x14ac:dyDescent="0.25">
      <c r="A70" t="str">
        <f>A13</f>
        <v>Wirkungskategorie</v>
      </c>
      <c r="B70" t="str">
        <f t="shared" ref="B70:AV70" si="0">B13</f>
        <v>Einheit</v>
      </c>
      <c r="C70" t="str">
        <f t="shared" si="0"/>
        <v>Summe</v>
      </c>
      <c r="D70" t="str">
        <f t="shared" si="0"/>
        <v>Brettschichtholz Huter Söhne A1-A3</v>
      </c>
      <c r="E70" t="str">
        <f t="shared" si="0"/>
        <v>Sawnwood, beam, softwood, raw, dried (u=10%) {Europe without Switzerland}| beam, softwood, raw, kiln drying to u=10% | EN15804, S</v>
      </c>
      <c r="F70" t="str">
        <f t="shared" si="0"/>
        <v>Transport, freight, lorry &gt;32 metric ton, EURO6 {RER}| market for transport, freight, lorry &gt;32 metric ton, EURO6 | EN15804, S</v>
      </c>
      <c r="G70" t="str">
        <f t="shared" si="0"/>
        <v>Melamine urea formaldehyde adhesive {GLO}| melamine urea formaldehyde adhesive production | EN15804, S</v>
      </c>
      <c r="H70" t="str">
        <f t="shared" si="0"/>
        <v>Transport, freight, lorry &gt;32 metric ton, EURO6 {RER}| market for transport, freight, lorry &gt;32 metric ton, EURO6 | EN15804, S</v>
      </c>
      <c r="I70" t="str">
        <f t="shared" si="0"/>
        <v>Lubricating oil {RER}| lubricating oil production | EN15804, S</v>
      </c>
      <c r="J70" t="str">
        <f t="shared" si="0"/>
        <v>Lubricating oil {RER}| lubricating oil production | EN15804, S</v>
      </c>
      <c r="K70" t="str">
        <f t="shared" si="0"/>
        <v>Lubricating oil {RER}| lubricating oil production | EN15804, S</v>
      </c>
      <c r="L70" t="str">
        <f t="shared" si="0"/>
        <v>Transport, freight, lorry 7.5-16 metric ton, EURO6 {RER}| transport, freight, lorry 7.5-16 metric ton, EURO6 | EN15804, S</v>
      </c>
      <c r="M70" t="str">
        <f t="shared" si="0"/>
        <v>Lubricating oil {RER}| lubricating oil production | EN15804, S</v>
      </c>
      <c r="N70" t="str">
        <f t="shared" si="0"/>
        <v>Transport, freight, lorry 7.5-16 metric ton, EURO6 {RER}| transport, freight, lorry 7.5-16 metric ton, EURO6 | EN15804, S</v>
      </c>
      <c r="O70" t="str">
        <f t="shared" si="0"/>
        <v>Lubricating oil {RER}| lubricating oil production | EN15804, S</v>
      </c>
      <c r="P70" t="str">
        <f t="shared" si="0"/>
        <v>Transport, freight, lorry 7.5-16 metric ton, EURO6 {RER}| transport, freight, lorry 7.5-16 metric ton, EURO6 | EN15804, S</v>
      </c>
      <c r="Q70" t="str">
        <f t="shared" si="0"/>
        <v>Silicone product {RER}| silicone product production | EN15804, S</v>
      </c>
      <c r="R70" t="str">
        <f t="shared" si="0"/>
        <v>Transport, freight, lorry 7.5-16 metric ton, EURO6 {RER}| transport, freight, lorry 7.5-16 metric ton, EURO6 | EN15804, S</v>
      </c>
      <c r="S70" t="str">
        <f t="shared" si="0"/>
        <v>Fatty alcohol sulfate {RER}| fatty alcohol sulfate production, coconut oil | EN15804, S</v>
      </c>
      <c r="T70" t="str">
        <f t="shared" si="0"/>
        <v>Transport, freight, lorry 7.5-16 metric ton, EURO6 {RER}| transport, freight, lorry 7.5-16 metric ton, EURO6 | EN15804, S</v>
      </c>
      <c r="U70" t="str">
        <f t="shared" si="0"/>
        <v>Fatty alcohol sulfate {RER}| fatty alcohol sulfate production, coconut oil | EN15804, S</v>
      </c>
      <c r="V70" t="str">
        <f t="shared" si="0"/>
        <v>Transport, freight, lorry 7.5-16 metric ton, EURO6 {RER}| transport, freight, lorry 7.5-16 metric ton, EURO6 | EN15804, S</v>
      </c>
      <c r="W70" t="str">
        <f t="shared" si="0"/>
        <v>Fatty alcohol sulfate {RER}| fatty alcohol sulfate production, coconut oil | EN15804, S</v>
      </c>
      <c r="X70" t="str">
        <f t="shared" si="0"/>
        <v>Fatty alcohol sulfate {RER}| fatty alcohol sulfate production, coconut oil | EN15804, S</v>
      </c>
      <c r="Y70" t="str">
        <f t="shared" si="0"/>
        <v>Transport, freight, lorry 7.5-16 metric ton, EURO6 {RER}| transport, freight, lorry 7.5-16 metric ton, EURO6 | EN15804, S</v>
      </c>
      <c r="Z70" t="str">
        <f t="shared" si="0"/>
        <v>Verpackungsfolie PE 2025 Fritz</v>
      </c>
      <c r="AA70" t="str">
        <f t="shared" si="0"/>
        <v>Transport, freight, lorry 7.5-16 metric ton, EURO6 {RER}| transport, freight, lorry 7.5-16 metric ton, EURO6 | EN15804, S</v>
      </c>
      <c r="AB70" t="str">
        <f t="shared" si="0"/>
        <v>Kantenschutz 2025 Fritz</v>
      </c>
      <c r="AC70" t="str">
        <f t="shared" si="0"/>
        <v>Transport, freight, lorry 7.5-16 metric ton, EURO6 {RER}| transport, freight, lorry 7.5-16 metric ton, EURO6 | EN15804, S</v>
      </c>
      <c r="AD70" t="str">
        <f t="shared" si="0"/>
        <v>Kantenschutz 2025 Fritz</v>
      </c>
      <c r="AE70" t="str">
        <f t="shared" si="0"/>
        <v>Transport, freight, lorry 7.5-16 metric ton, EURO6 {RER}| transport, freight, lorry 7.5-16 metric ton, EURO6 | EN15804, S</v>
      </c>
      <c r="AF70" t="str">
        <f t="shared" si="0"/>
        <v>Verpackung Umreifungsband 2024 Fritz</v>
      </c>
      <c r="AG70" t="str">
        <f t="shared" si="0"/>
        <v>Transport, freight, lorry 7.5-16 metric ton, EURO6 {RER}| transport, freight, lorry 7.5-16 metric ton, EURO6 | EN15804, S</v>
      </c>
      <c r="AH70" t="str">
        <f t="shared" si="0"/>
        <v>Tap water {Europe without Switzerland}| market for tap water | EN15804, S</v>
      </c>
      <c r="AI70" t="str">
        <f t="shared" si="0"/>
        <v>Gluing mill {RER}| gluing mill construction | EN15804, U</v>
      </c>
      <c r="AJ70" t="str">
        <f t="shared" si="0"/>
        <v>Electricity, low voltage IKB 2023</v>
      </c>
      <c r="AK70" t="str">
        <f t="shared" si="0"/>
        <v>Heat, district or industrial, other than natural gas {CH}| heat production, softwood chips from forest, at furnace 5000kW | EN15804, S</v>
      </c>
      <c r="AL70" t="str">
        <f t="shared" si="0"/>
        <v>Heat, district or industrial, natural gas {Europe without Switzerland}| market for heat, district or industrial, natural gas | EN15804, S</v>
      </c>
      <c r="AM70" t="str">
        <f t="shared" si="0"/>
        <v>Diesel, burned in building machine {GLO}| diesel, burned in building machine | EN15804, S</v>
      </c>
      <c r="AN70" t="str">
        <f t="shared" si="0"/>
        <v>Wastewater from plywood production {CH}| market for wastewater from plywood production | EN15804, S</v>
      </c>
      <c r="AO70" t="str">
        <f t="shared" si="0"/>
        <v>Wastewater from plywood production {CH}| market for wastewater from plywood production | EN15804, S</v>
      </c>
      <c r="AP70">
        <f t="shared" si="0"/>
        <v>0</v>
      </c>
      <c r="AQ70">
        <f t="shared" si="0"/>
        <v>0</v>
      </c>
      <c r="AR70">
        <f t="shared" si="0"/>
        <v>0</v>
      </c>
      <c r="AS70">
        <f t="shared" si="0"/>
        <v>0</v>
      </c>
      <c r="AT70">
        <f t="shared" si="0"/>
        <v>0</v>
      </c>
      <c r="AU70">
        <f t="shared" si="0"/>
        <v>0</v>
      </c>
      <c r="AV70">
        <f t="shared" si="0"/>
        <v>0</v>
      </c>
    </row>
    <row r="71" spans="1:48" x14ac:dyDescent="0.25">
      <c r="A71" t="str">
        <f t="shared" ref="A71:P86" si="1">A14</f>
        <v>Climate change - Total</v>
      </c>
      <c r="B71" t="str">
        <f t="shared" si="1"/>
        <v>kg CO2 eq</v>
      </c>
      <c r="C71" s="16">
        <f>C72+C73+C74</f>
        <v>-671.48252400000001</v>
      </c>
      <c r="D71" s="16">
        <f t="shared" ref="D71:AV71" si="2">D72+D73+D74</f>
        <v>0</v>
      </c>
      <c r="E71" s="16">
        <f>E72+E73+E74</f>
        <v>-743.85236197999996</v>
      </c>
      <c r="F71" s="16">
        <f t="shared" si="2"/>
        <v>24.701827546300002</v>
      </c>
      <c r="G71" s="16">
        <f t="shared" si="2"/>
        <v>28.901812399400001</v>
      </c>
      <c r="H71" s="16">
        <f>H72+H73+H74</f>
        <v>0.45263795542999996</v>
      </c>
      <c r="I71" s="16">
        <f t="shared" si="2"/>
        <v>3.5342494014000005E-2</v>
      </c>
      <c r="J71" s="16">
        <f t="shared" si="2"/>
        <v>9.2754055429999996E-3</v>
      </c>
      <c r="K71" s="16">
        <f t="shared" si="2"/>
        <v>4.4777820208000002E-3</v>
      </c>
      <c r="L71" s="16">
        <f t="shared" si="2"/>
        <v>4.0756985968999999E-3</v>
      </c>
      <c r="M71" s="16">
        <f t="shared" si="2"/>
        <v>3.6781780670999999E-3</v>
      </c>
      <c r="N71" s="16">
        <f t="shared" si="2"/>
        <v>1.0098975226E-4</v>
      </c>
      <c r="O71" s="16">
        <f t="shared" si="2"/>
        <v>4.1579404192999998E-3</v>
      </c>
      <c r="P71" s="16">
        <f t="shared" si="2"/>
        <v>4.6336476507000001E-5</v>
      </c>
      <c r="Q71" s="16">
        <f t="shared" si="2"/>
        <v>1.5143618385999999E-3</v>
      </c>
      <c r="R71" s="16">
        <f t="shared" si="2"/>
        <v>8.9108608053000001E-6</v>
      </c>
      <c r="S71" s="16">
        <f t="shared" si="2"/>
        <v>6.9958745000000006E-3</v>
      </c>
      <c r="T71" s="16">
        <f t="shared" si="2"/>
        <v>2.9547898062700002E-4</v>
      </c>
      <c r="U71" s="16">
        <f t="shared" si="2"/>
        <v>5.3814420000000002E-4</v>
      </c>
      <c r="V71" s="16">
        <f t="shared" si="2"/>
        <v>4.1325731633E-7</v>
      </c>
      <c r="W71" s="16">
        <f t="shared" si="2"/>
        <v>2.95979302E-3</v>
      </c>
      <c r="X71" s="16">
        <f t="shared" si="2"/>
        <v>3.4979372900000002E-3</v>
      </c>
      <c r="Y71" s="16">
        <f t="shared" si="2"/>
        <v>4.2772132544999996E-5</v>
      </c>
      <c r="Z71" s="16">
        <f t="shared" si="2"/>
        <v>2.3313005864999998</v>
      </c>
      <c r="AA71" s="16">
        <f t="shared" si="2"/>
        <v>4.4894772079E-2</v>
      </c>
      <c r="AB71" s="16">
        <f t="shared" si="2"/>
        <v>2.0308089764E-2</v>
      </c>
      <c r="AC71" s="16">
        <f t="shared" si="2"/>
        <v>1.5144941226400002E-4</v>
      </c>
      <c r="AD71" s="16">
        <f t="shared" si="2"/>
        <v>1.9835808188000001E-2</v>
      </c>
      <c r="AE71" s="16">
        <f t="shared" si="2"/>
        <v>1.47927329653E-4</v>
      </c>
      <c r="AF71" s="16">
        <f t="shared" si="2"/>
        <v>1.07602871693</v>
      </c>
      <c r="AG71" s="16">
        <f t="shared" si="2"/>
        <v>6.4590239797999993E-3</v>
      </c>
      <c r="AH71" s="16">
        <f t="shared" si="2"/>
        <v>9.2696431780000005E-2</v>
      </c>
      <c r="AI71" s="16">
        <f t="shared" si="2"/>
        <v>5.6126975057999999</v>
      </c>
      <c r="AJ71" s="16">
        <f t="shared" si="2"/>
        <v>1.9662268600999999</v>
      </c>
      <c r="AK71" s="16">
        <f t="shared" si="2"/>
        <v>1.1675647309999999</v>
      </c>
      <c r="AL71" s="16">
        <f t="shared" si="2"/>
        <v>3.26338234288</v>
      </c>
      <c r="AM71" s="16">
        <f t="shared" si="2"/>
        <v>2.4882110451099999</v>
      </c>
      <c r="AN71" s="16">
        <f t="shared" si="2"/>
        <v>0.14664360295599999</v>
      </c>
      <c r="AO71" s="16">
        <f t="shared" si="2"/>
        <v>0.14664360295599999</v>
      </c>
      <c r="AP71" s="16">
        <f t="shared" si="2"/>
        <v>0</v>
      </c>
      <c r="AQ71" s="16">
        <f t="shared" si="2"/>
        <v>0</v>
      </c>
      <c r="AR71" s="16">
        <f t="shared" si="2"/>
        <v>0</v>
      </c>
      <c r="AS71" s="16">
        <f t="shared" si="2"/>
        <v>0</v>
      </c>
      <c r="AT71" s="16">
        <f t="shared" si="2"/>
        <v>0</v>
      </c>
      <c r="AU71" s="16">
        <f t="shared" si="2"/>
        <v>0</v>
      </c>
      <c r="AV71" s="16">
        <f t="shared" si="2"/>
        <v>0</v>
      </c>
    </row>
    <row r="72" spans="1:48" x14ac:dyDescent="0.25">
      <c r="A72" t="str">
        <f t="shared" si="1"/>
        <v>Climate change - Fossil</v>
      </c>
      <c r="B72" t="str">
        <f t="shared" si="1"/>
        <v>kg CO2 eq</v>
      </c>
      <c r="C72" s="16">
        <f t="shared" si="1"/>
        <v>140.97658999999999</v>
      </c>
      <c r="D72">
        <f t="shared" si="1"/>
        <v>0</v>
      </c>
      <c r="E72">
        <f t="shared" si="1"/>
        <v>68.657049999999998</v>
      </c>
      <c r="F72">
        <f t="shared" si="1"/>
        <v>24.693059000000002</v>
      </c>
      <c r="G72">
        <f t="shared" si="1"/>
        <v>28.892796000000001</v>
      </c>
      <c r="H72">
        <f t="shared" si="1"/>
        <v>0.45247727999999998</v>
      </c>
      <c r="I72">
        <f t="shared" si="1"/>
        <v>3.5318659000000002E-2</v>
      </c>
      <c r="J72">
        <f t="shared" si="1"/>
        <v>9.2691501999999995E-3</v>
      </c>
      <c r="K72">
        <f t="shared" si="1"/>
        <v>4.4747622000000003E-3</v>
      </c>
      <c r="L72">
        <f t="shared" si="1"/>
        <v>4.0744110999999996E-3</v>
      </c>
      <c r="M72">
        <f t="shared" si="1"/>
        <v>3.6756975000000001E-3</v>
      </c>
      <c r="N72">
        <f t="shared" si="1"/>
        <v>1.0095784999999999E-4</v>
      </c>
      <c r="O72">
        <f t="shared" si="1"/>
        <v>4.1551362999999999E-3</v>
      </c>
      <c r="P72">
        <f t="shared" si="1"/>
        <v>4.6321839000000001E-5</v>
      </c>
      <c r="Q72">
        <f t="shared" ref="Q72:AV72" si="3">Q15</f>
        <v>1.5133553E-3</v>
      </c>
      <c r="R72">
        <f t="shared" si="3"/>
        <v>8.9080458999999993E-6</v>
      </c>
      <c r="S72">
        <f t="shared" si="3"/>
        <v>5.3262185000000004E-3</v>
      </c>
      <c r="T72">
        <f t="shared" si="3"/>
        <v>2.9538564E-4</v>
      </c>
      <c r="U72">
        <f t="shared" si="3"/>
        <v>4.0970912000000003E-4</v>
      </c>
      <c r="V72">
        <f t="shared" si="3"/>
        <v>4.1312676999999998E-7</v>
      </c>
      <c r="W72">
        <f t="shared" si="3"/>
        <v>2.2534001000000001E-3</v>
      </c>
      <c r="X72">
        <f t="shared" si="3"/>
        <v>2.6631093E-3</v>
      </c>
      <c r="Y72">
        <f t="shared" si="3"/>
        <v>4.2758620999999998E-5</v>
      </c>
      <c r="Z72">
        <f t="shared" si="3"/>
        <v>2.3294169999999998</v>
      </c>
      <c r="AA72">
        <f t="shared" si="3"/>
        <v>4.4880589999999998E-2</v>
      </c>
      <c r="AB72">
        <f t="shared" si="3"/>
        <v>2.029452E-2</v>
      </c>
      <c r="AC72">
        <f t="shared" si="3"/>
        <v>1.5140157000000001E-4</v>
      </c>
      <c r="AD72">
        <f t="shared" si="3"/>
        <v>1.9822553999999999E-2</v>
      </c>
      <c r="AE72">
        <f t="shared" si="3"/>
        <v>1.4788059999999999E-4</v>
      </c>
      <c r="AF72">
        <f t="shared" si="3"/>
        <v>1.0752136000000001</v>
      </c>
      <c r="AG72">
        <f t="shared" si="3"/>
        <v>6.4569835999999997E-3</v>
      </c>
      <c r="AH72">
        <f t="shared" si="3"/>
        <v>9.2514579999999999E-2</v>
      </c>
      <c r="AI72">
        <f t="shared" si="3"/>
        <v>5.6081237000000002</v>
      </c>
      <c r="AJ72">
        <f t="shared" si="3"/>
        <v>1.9639985</v>
      </c>
      <c r="AK72">
        <f t="shared" si="3"/>
        <v>1.1488229999999999</v>
      </c>
      <c r="AL72">
        <f t="shared" si="3"/>
        <v>3.2631429999999999</v>
      </c>
      <c r="AM72">
        <f t="shared" si="3"/>
        <v>2.4879948000000001</v>
      </c>
      <c r="AN72">
        <f t="shared" si="3"/>
        <v>0.14659460999999999</v>
      </c>
      <c r="AO72">
        <f t="shared" si="3"/>
        <v>0.14659460999999999</v>
      </c>
      <c r="AP72">
        <f t="shared" si="3"/>
        <v>0</v>
      </c>
      <c r="AQ72">
        <f t="shared" si="3"/>
        <v>0</v>
      </c>
      <c r="AR72">
        <f t="shared" si="3"/>
        <v>0</v>
      </c>
      <c r="AS72">
        <f t="shared" si="3"/>
        <v>0</v>
      </c>
      <c r="AT72">
        <f t="shared" si="3"/>
        <v>0</v>
      </c>
      <c r="AU72">
        <f t="shared" si="3"/>
        <v>0</v>
      </c>
      <c r="AV72">
        <f t="shared" si="3"/>
        <v>0</v>
      </c>
    </row>
    <row r="73" spans="1:48" x14ac:dyDescent="0.25">
      <c r="A73" t="str">
        <f t="shared" si="1"/>
        <v>Climate change - Biogenic</v>
      </c>
      <c r="B73" t="str">
        <f t="shared" si="1"/>
        <v>kg CO2 eq</v>
      </c>
      <c r="C73" s="16">
        <v>-813.49</v>
      </c>
      <c r="D73" s="16">
        <v>0</v>
      </c>
      <c r="E73" s="16">
        <v>-813.49</v>
      </c>
      <c r="F73" s="16">
        <v>0</v>
      </c>
      <c r="G73" s="16">
        <v>0</v>
      </c>
      <c r="H73" s="16">
        <v>0</v>
      </c>
      <c r="I73" s="16">
        <v>0</v>
      </c>
      <c r="J73" s="16">
        <v>0</v>
      </c>
      <c r="K73" s="16">
        <v>0</v>
      </c>
      <c r="L73" s="16">
        <v>0</v>
      </c>
      <c r="M73" s="16">
        <v>0</v>
      </c>
      <c r="N73" s="16">
        <v>0</v>
      </c>
      <c r="O73" s="16">
        <v>0</v>
      </c>
      <c r="P73" s="16">
        <v>0</v>
      </c>
      <c r="Q73" s="16">
        <v>0</v>
      </c>
      <c r="R73" s="16">
        <v>0</v>
      </c>
      <c r="S73" s="16">
        <v>0</v>
      </c>
      <c r="T73" s="16">
        <v>0</v>
      </c>
      <c r="U73" s="16">
        <v>0</v>
      </c>
      <c r="V73" s="16">
        <v>0</v>
      </c>
      <c r="W73" s="16">
        <v>0</v>
      </c>
      <c r="X73" s="16">
        <v>0</v>
      </c>
      <c r="Y73" s="16">
        <v>0</v>
      </c>
      <c r="Z73" s="16">
        <v>0</v>
      </c>
      <c r="AA73" s="16">
        <v>0</v>
      </c>
      <c r="AB73" s="16">
        <v>0</v>
      </c>
      <c r="AC73" s="16">
        <v>0</v>
      </c>
      <c r="AD73" s="16">
        <v>0</v>
      </c>
      <c r="AE73" s="16">
        <v>0</v>
      </c>
      <c r="AF73" s="16">
        <v>0</v>
      </c>
      <c r="AG73" s="16">
        <v>0</v>
      </c>
      <c r="AH73" s="16">
        <v>0</v>
      </c>
      <c r="AI73" s="16">
        <v>0</v>
      </c>
      <c r="AJ73" s="16">
        <v>0</v>
      </c>
      <c r="AK73" s="16">
        <v>0</v>
      </c>
      <c r="AL73" s="16">
        <v>0</v>
      </c>
      <c r="AM73" s="16">
        <v>0</v>
      </c>
      <c r="AN73" s="16">
        <v>0</v>
      </c>
      <c r="AO73" s="16">
        <v>0</v>
      </c>
      <c r="AP73" s="16"/>
      <c r="AQ73" s="16"/>
      <c r="AR73" s="16"/>
      <c r="AS73" s="16"/>
      <c r="AT73" s="16"/>
      <c r="AU73" s="16"/>
      <c r="AV73" s="16"/>
    </row>
    <row r="74" spans="1:48" x14ac:dyDescent="0.25">
      <c r="A74" t="str">
        <f t="shared" si="1"/>
        <v>Climate change - Land use and LU change</v>
      </c>
      <c r="B74" t="str">
        <f t="shared" si="1"/>
        <v>kg CO2 eq</v>
      </c>
      <c r="C74" s="16">
        <f t="shared" si="1"/>
        <v>1.030886</v>
      </c>
      <c r="D74">
        <f t="shared" si="1"/>
        <v>0</v>
      </c>
      <c r="E74">
        <f t="shared" si="1"/>
        <v>0.98058802</v>
      </c>
      <c r="F74">
        <f t="shared" si="1"/>
        <v>8.7685463000000009E-3</v>
      </c>
      <c r="G74">
        <f t="shared" si="1"/>
        <v>9.0163993999999997E-3</v>
      </c>
      <c r="H74">
        <f t="shared" si="1"/>
        <v>1.6067543000000001E-4</v>
      </c>
      <c r="I74">
        <f t="shared" si="1"/>
        <v>2.3835014E-5</v>
      </c>
      <c r="J74">
        <f t="shared" si="1"/>
        <v>6.2553430000000002E-6</v>
      </c>
      <c r="K74">
        <f t="shared" si="1"/>
        <v>3.0198207999999999E-6</v>
      </c>
      <c r="L74">
        <f t="shared" si="1"/>
        <v>1.2874968999999999E-6</v>
      </c>
      <c r="M74">
        <f t="shared" si="1"/>
        <v>2.4805671000000001E-6</v>
      </c>
      <c r="N74">
        <f t="shared" si="1"/>
        <v>3.190226E-8</v>
      </c>
      <c r="O74">
        <f t="shared" si="1"/>
        <v>2.8041193000000001E-6</v>
      </c>
      <c r="P74">
        <f t="shared" si="1"/>
        <v>1.4637507E-8</v>
      </c>
      <c r="Q74">
        <f t="shared" ref="Q74:AV81" si="4">Q17</f>
        <v>1.0065386000000001E-6</v>
      </c>
      <c r="R74">
        <f t="shared" si="4"/>
        <v>2.8149052999999999E-9</v>
      </c>
      <c r="S74">
        <f t="shared" si="4"/>
        <v>1.669656E-3</v>
      </c>
      <c r="T74">
        <f t="shared" si="4"/>
        <v>9.3340626999999999E-8</v>
      </c>
      <c r="U74">
        <f t="shared" si="4"/>
        <v>1.2843507999999999E-4</v>
      </c>
      <c r="V74">
        <f t="shared" si="4"/>
        <v>1.3054632999999999E-10</v>
      </c>
      <c r="W74">
        <f t="shared" si="4"/>
        <v>7.0639292000000003E-4</v>
      </c>
      <c r="X74">
        <f t="shared" si="4"/>
        <v>8.3482798999999996E-4</v>
      </c>
      <c r="Y74">
        <f t="shared" si="4"/>
        <v>1.3511544999999999E-8</v>
      </c>
      <c r="Z74">
        <f t="shared" si="4"/>
        <v>1.8835865E-3</v>
      </c>
      <c r="AA74">
        <f t="shared" si="4"/>
        <v>1.4182079E-5</v>
      </c>
      <c r="AB74">
        <f t="shared" si="4"/>
        <v>1.3569764E-5</v>
      </c>
      <c r="AC74">
        <f t="shared" si="4"/>
        <v>4.7842263999999997E-8</v>
      </c>
      <c r="AD74">
        <f t="shared" si="4"/>
        <v>1.3254188E-5</v>
      </c>
      <c r="AE74">
        <f t="shared" si="4"/>
        <v>4.6729653000000001E-8</v>
      </c>
      <c r="AF74">
        <f t="shared" si="4"/>
        <v>8.1511693000000003E-4</v>
      </c>
      <c r="AG74">
        <f t="shared" si="4"/>
        <v>2.0403798E-6</v>
      </c>
      <c r="AH74">
        <f t="shared" si="4"/>
        <v>1.8185177999999999E-4</v>
      </c>
      <c r="AI74">
        <f t="shared" si="4"/>
        <v>4.5738057999999996E-3</v>
      </c>
      <c r="AJ74">
        <f t="shared" si="4"/>
        <v>2.2283601E-3</v>
      </c>
      <c r="AK74">
        <f t="shared" si="4"/>
        <v>1.8741731000000001E-2</v>
      </c>
      <c r="AL74">
        <f t="shared" si="4"/>
        <v>2.3934288000000001E-4</v>
      </c>
      <c r="AM74">
        <f t="shared" si="4"/>
        <v>2.1624510999999999E-4</v>
      </c>
      <c r="AN74">
        <f t="shared" si="4"/>
        <v>4.8992956000000003E-5</v>
      </c>
      <c r="AO74">
        <f t="shared" si="4"/>
        <v>4.8992956000000003E-5</v>
      </c>
      <c r="AP74">
        <f t="shared" si="4"/>
        <v>0</v>
      </c>
      <c r="AQ74">
        <f t="shared" si="4"/>
        <v>0</v>
      </c>
      <c r="AR74">
        <f t="shared" si="4"/>
        <v>0</v>
      </c>
      <c r="AS74">
        <f t="shared" si="4"/>
        <v>0</v>
      </c>
      <c r="AT74">
        <f t="shared" si="4"/>
        <v>0</v>
      </c>
      <c r="AU74">
        <f t="shared" si="4"/>
        <v>0</v>
      </c>
      <c r="AV74">
        <f t="shared" si="4"/>
        <v>0</v>
      </c>
    </row>
    <row r="75" spans="1:48" x14ac:dyDescent="0.25">
      <c r="A75" t="str">
        <f t="shared" si="1"/>
        <v>Ozone depletion</v>
      </c>
      <c r="B75" t="str">
        <f t="shared" si="1"/>
        <v>kg CFC11 eq</v>
      </c>
      <c r="C75">
        <f t="shared" si="1"/>
        <v>5.6324111999999996E-6</v>
      </c>
      <c r="D75">
        <f t="shared" si="1"/>
        <v>0</v>
      </c>
      <c r="E75">
        <f t="shared" si="1"/>
        <v>1.2106654E-6</v>
      </c>
      <c r="F75">
        <f t="shared" si="1"/>
        <v>5.1458912999999997E-7</v>
      </c>
      <c r="G75">
        <f t="shared" si="1"/>
        <v>3.9688940999999998E-7</v>
      </c>
      <c r="H75">
        <f t="shared" si="1"/>
        <v>9.4293659000000004E-9</v>
      </c>
      <c r="I75">
        <f t="shared" si="1"/>
        <v>1.9466607999999998E-9</v>
      </c>
      <c r="J75">
        <f t="shared" si="1"/>
        <v>5.1088834999999997E-10</v>
      </c>
      <c r="K75">
        <f t="shared" si="1"/>
        <v>2.4663574999999998E-10</v>
      </c>
      <c r="L75">
        <f t="shared" si="1"/>
        <v>8.1450211E-11</v>
      </c>
      <c r="M75">
        <f t="shared" si="1"/>
        <v>2.0259365E-10</v>
      </c>
      <c r="N75">
        <f t="shared" si="1"/>
        <v>2.0182151999999999E-12</v>
      </c>
      <c r="O75">
        <f t="shared" si="1"/>
        <v>2.2901891000000001E-10</v>
      </c>
      <c r="P75">
        <f t="shared" si="1"/>
        <v>9.2600462999999998E-13</v>
      </c>
      <c r="Q75">
        <f t="shared" si="4"/>
        <v>6.6316910000000002E-10</v>
      </c>
      <c r="R75">
        <f t="shared" si="4"/>
        <v>1.7807781000000001E-13</v>
      </c>
      <c r="S75">
        <f t="shared" si="4"/>
        <v>1.0015926000000001E-10</v>
      </c>
      <c r="T75">
        <f t="shared" si="4"/>
        <v>5.9049570999999999E-12</v>
      </c>
      <c r="U75">
        <f t="shared" si="4"/>
        <v>7.7045585999999996E-12</v>
      </c>
      <c r="V75">
        <f t="shared" si="4"/>
        <v>8.2586812000000001E-15</v>
      </c>
      <c r="W75">
        <f t="shared" si="4"/>
        <v>4.2375071999999999E-11</v>
      </c>
      <c r="X75">
        <f t="shared" si="4"/>
        <v>5.0079630999999997E-11</v>
      </c>
      <c r="Y75">
        <f t="shared" si="4"/>
        <v>8.5477350999999999E-13</v>
      </c>
      <c r="Z75">
        <f t="shared" si="4"/>
        <v>6.3113439999999999E-8</v>
      </c>
      <c r="AA75">
        <f t="shared" si="4"/>
        <v>8.9719310000000004E-10</v>
      </c>
      <c r="AB75">
        <f t="shared" si="4"/>
        <v>4.9473453999999997E-10</v>
      </c>
      <c r="AC75">
        <f t="shared" si="4"/>
        <v>3.0266190000000001E-12</v>
      </c>
      <c r="AD75">
        <f t="shared" si="4"/>
        <v>4.8322908999999997E-10</v>
      </c>
      <c r="AE75">
        <f t="shared" si="4"/>
        <v>2.9562325E-12</v>
      </c>
      <c r="AF75">
        <f t="shared" si="4"/>
        <v>3.1367886999999999E-6</v>
      </c>
      <c r="AG75">
        <f t="shared" si="4"/>
        <v>1.2907943E-10</v>
      </c>
      <c r="AH75">
        <f t="shared" si="4"/>
        <v>1.3246307E-9</v>
      </c>
      <c r="AI75">
        <f t="shared" si="4"/>
        <v>4.2054075999999998E-8</v>
      </c>
      <c r="AJ75">
        <f t="shared" si="4"/>
        <v>5.4332489999999997E-8</v>
      </c>
      <c r="AK75">
        <f t="shared" si="4"/>
        <v>1.8383939000000001E-8</v>
      </c>
      <c r="AL75">
        <f t="shared" si="4"/>
        <v>1.3758315999999999E-7</v>
      </c>
      <c r="AM75">
        <f t="shared" si="4"/>
        <v>3.8073097999999998E-8</v>
      </c>
      <c r="AN75">
        <f t="shared" si="4"/>
        <v>3.0835655000000002E-9</v>
      </c>
      <c r="AO75">
        <f t="shared" si="4"/>
        <v>3.0835655000000002E-9</v>
      </c>
      <c r="AP75">
        <f t="shared" si="4"/>
        <v>0</v>
      </c>
      <c r="AQ75">
        <f t="shared" si="4"/>
        <v>0</v>
      </c>
      <c r="AR75">
        <f t="shared" si="4"/>
        <v>0</v>
      </c>
      <c r="AS75">
        <f t="shared" si="4"/>
        <v>0</v>
      </c>
      <c r="AT75">
        <f t="shared" si="4"/>
        <v>0</v>
      </c>
      <c r="AU75">
        <f t="shared" si="4"/>
        <v>0</v>
      </c>
      <c r="AV75">
        <f t="shared" si="4"/>
        <v>0</v>
      </c>
    </row>
    <row r="76" spans="1:48" x14ac:dyDescent="0.25">
      <c r="A76" t="str">
        <f t="shared" si="1"/>
        <v>Acidification</v>
      </c>
      <c r="B76" t="str">
        <f t="shared" si="1"/>
        <v>mol H+ eq</v>
      </c>
      <c r="C76">
        <f t="shared" si="1"/>
        <v>0.88857408000000004</v>
      </c>
      <c r="D76">
        <f t="shared" si="1"/>
        <v>0</v>
      </c>
      <c r="E76">
        <f t="shared" si="1"/>
        <v>0.54946801999999995</v>
      </c>
      <c r="F76">
        <f t="shared" si="1"/>
        <v>5.8325718999999998E-2</v>
      </c>
      <c r="G76">
        <f t="shared" si="1"/>
        <v>0.14155313999999999</v>
      </c>
      <c r="H76">
        <f t="shared" si="1"/>
        <v>1.0687644E-3</v>
      </c>
      <c r="I76">
        <f t="shared" si="1"/>
        <v>1.4811014999999999E-4</v>
      </c>
      <c r="J76">
        <f t="shared" si="1"/>
        <v>3.8870537000000001E-5</v>
      </c>
      <c r="K76">
        <f t="shared" si="1"/>
        <v>1.8765086999999999E-5</v>
      </c>
      <c r="L76">
        <f t="shared" si="1"/>
        <v>8.0040082E-6</v>
      </c>
      <c r="M76">
        <f t="shared" si="1"/>
        <v>1.5414177999999999E-5</v>
      </c>
      <c r="N76">
        <f t="shared" si="1"/>
        <v>1.9832743E-7</v>
      </c>
      <c r="O76">
        <f t="shared" si="1"/>
        <v>1.7424722999999999E-5</v>
      </c>
      <c r="P76">
        <f t="shared" si="1"/>
        <v>9.0997292000000005E-8</v>
      </c>
      <c r="Q76">
        <f t="shared" si="4"/>
        <v>6.9506698999999999E-6</v>
      </c>
      <c r="R76">
        <f t="shared" si="4"/>
        <v>1.7499479000000001E-8</v>
      </c>
      <c r="S76">
        <f t="shared" si="4"/>
        <v>7.4640251000000004E-5</v>
      </c>
      <c r="T76">
        <f t="shared" si="4"/>
        <v>5.8027258999999997E-7</v>
      </c>
      <c r="U76">
        <f t="shared" si="4"/>
        <v>5.7415576999999997E-6</v>
      </c>
      <c r="V76">
        <f t="shared" si="4"/>
        <v>8.1157005999999998E-10</v>
      </c>
      <c r="W76">
        <f t="shared" si="4"/>
        <v>3.1578568000000002E-5</v>
      </c>
      <c r="X76">
        <f t="shared" si="4"/>
        <v>3.7320124999999997E-5</v>
      </c>
      <c r="Y76">
        <f t="shared" si="4"/>
        <v>8.3997500999999999E-8</v>
      </c>
      <c r="Z76">
        <f t="shared" si="4"/>
        <v>8.6995211999999992E-3</v>
      </c>
      <c r="AA76">
        <f t="shared" si="4"/>
        <v>8.8166019999999997E-5</v>
      </c>
      <c r="AB76">
        <f t="shared" si="4"/>
        <v>7.5565420000000001E-5</v>
      </c>
      <c r="AC76">
        <f t="shared" si="4"/>
        <v>2.9742198000000001E-7</v>
      </c>
      <c r="AD76">
        <f t="shared" si="4"/>
        <v>7.3808084999999995E-5</v>
      </c>
      <c r="AE76">
        <f t="shared" si="4"/>
        <v>2.9050518999999999E-7</v>
      </c>
      <c r="AF76">
        <f t="shared" si="4"/>
        <v>4.7110883000000001E-3</v>
      </c>
      <c r="AG76">
        <f t="shared" si="4"/>
        <v>1.2684470999999999E-5</v>
      </c>
      <c r="AH76">
        <f t="shared" si="4"/>
        <v>4.9329973999999996E-4</v>
      </c>
      <c r="AI76">
        <f t="shared" si="4"/>
        <v>4.2745229000000003E-2</v>
      </c>
      <c r="AJ76">
        <f t="shared" si="4"/>
        <v>1.9099832000000001E-2</v>
      </c>
      <c r="AK76">
        <f t="shared" si="4"/>
        <v>3.6291140999999999E-2</v>
      </c>
      <c r="AL76">
        <f t="shared" si="4"/>
        <v>2.4862057999999999E-3</v>
      </c>
      <c r="AM76">
        <f t="shared" si="4"/>
        <v>2.2450661E-2</v>
      </c>
      <c r="AN76">
        <f t="shared" si="4"/>
        <v>5.2684884000000001E-4</v>
      </c>
      <c r="AO76">
        <f t="shared" si="4"/>
        <v>5.2684884000000001E-4</v>
      </c>
      <c r="AP76">
        <f t="shared" si="4"/>
        <v>0</v>
      </c>
      <c r="AQ76">
        <f t="shared" si="4"/>
        <v>0</v>
      </c>
      <c r="AR76">
        <f t="shared" si="4"/>
        <v>0</v>
      </c>
      <c r="AS76">
        <f t="shared" si="4"/>
        <v>0</v>
      </c>
      <c r="AT76">
        <f t="shared" si="4"/>
        <v>0</v>
      </c>
      <c r="AU76">
        <f t="shared" si="4"/>
        <v>0</v>
      </c>
      <c r="AV76">
        <f t="shared" si="4"/>
        <v>0</v>
      </c>
    </row>
    <row r="77" spans="1:48" x14ac:dyDescent="0.25">
      <c r="A77" t="str">
        <f t="shared" si="1"/>
        <v>Eutrophication, freshwater</v>
      </c>
      <c r="B77" t="str">
        <f t="shared" si="1"/>
        <v>kg P eq</v>
      </c>
      <c r="C77">
        <f t="shared" si="1"/>
        <v>5.1065478999999997E-2</v>
      </c>
      <c r="D77">
        <f t="shared" si="1"/>
        <v>0</v>
      </c>
      <c r="E77">
        <f t="shared" si="1"/>
        <v>3.6515356999999998E-2</v>
      </c>
      <c r="F77">
        <f t="shared" si="1"/>
        <v>1.7381063E-3</v>
      </c>
      <c r="G77">
        <f t="shared" si="1"/>
        <v>7.2552231999999999E-3</v>
      </c>
      <c r="H77">
        <f t="shared" si="1"/>
        <v>3.1849176000000001E-5</v>
      </c>
      <c r="I77">
        <f t="shared" si="1"/>
        <v>7.5104617999999998E-6</v>
      </c>
      <c r="J77">
        <f t="shared" si="1"/>
        <v>1.9710714000000001E-6</v>
      </c>
      <c r="K77">
        <f t="shared" si="1"/>
        <v>9.5155173000000005E-7</v>
      </c>
      <c r="L77">
        <f t="shared" si="1"/>
        <v>2.6709517999999999E-7</v>
      </c>
      <c r="M77">
        <f t="shared" si="1"/>
        <v>7.8163177000000001E-7</v>
      </c>
      <c r="N77">
        <f t="shared" si="1"/>
        <v>6.6182216999999996E-9</v>
      </c>
      <c r="O77">
        <f t="shared" si="1"/>
        <v>8.8358375000000003E-7</v>
      </c>
      <c r="P77">
        <f t="shared" si="1"/>
        <v>3.0365957999999999E-9</v>
      </c>
      <c r="Q77">
        <f t="shared" si="4"/>
        <v>3.7684585000000002E-7</v>
      </c>
      <c r="R77">
        <f t="shared" si="4"/>
        <v>5.8396074000000001E-10</v>
      </c>
      <c r="S77">
        <f t="shared" si="4"/>
        <v>2.5276565000000001E-6</v>
      </c>
      <c r="T77">
        <f t="shared" si="4"/>
        <v>1.93638E-8</v>
      </c>
      <c r="U77">
        <f t="shared" si="4"/>
        <v>1.9443511999999999E-7</v>
      </c>
      <c r="V77">
        <f t="shared" si="4"/>
        <v>2.7082237000000001E-11</v>
      </c>
      <c r="W77">
        <f t="shared" si="4"/>
        <v>1.0693931E-6</v>
      </c>
      <c r="X77">
        <f t="shared" si="4"/>
        <v>1.2638283E-6</v>
      </c>
      <c r="Y77">
        <f t="shared" si="4"/>
        <v>2.8030114999999999E-9</v>
      </c>
      <c r="Z77">
        <f t="shared" si="4"/>
        <v>6.1977850000000004E-4</v>
      </c>
      <c r="AA77">
        <f t="shared" si="4"/>
        <v>2.9421157999999999E-6</v>
      </c>
      <c r="AB77">
        <f t="shared" si="4"/>
        <v>5.3258448999999997E-6</v>
      </c>
      <c r="AC77">
        <f t="shared" si="4"/>
        <v>9.9250244000000007E-9</v>
      </c>
      <c r="AD77">
        <f t="shared" si="4"/>
        <v>5.2019880999999999E-6</v>
      </c>
      <c r="AE77">
        <f t="shared" si="4"/>
        <v>9.6942098999999997E-9</v>
      </c>
      <c r="AF77">
        <f t="shared" si="4"/>
        <v>2.8427043E-4</v>
      </c>
      <c r="AG77">
        <f t="shared" si="4"/>
        <v>4.2328306E-7</v>
      </c>
      <c r="AH77">
        <f t="shared" si="4"/>
        <v>5.6195376000000002E-5</v>
      </c>
      <c r="AI77">
        <f t="shared" si="4"/>
        <v>1.5088174999999999E-3</v>
      </c>
      <c r="AJ77">
        <f t="shared" si="4"/>
        <v>2.3368445E-3</v>
      </c>
      <c r="AK77">
        <f t="shared" si="4"/>
        <v>4.8676502999999999E-4</v>
      </c>
      <c r="AL77">
        <f t="shared" si="4"/>
        <v>5.4857637999999999E-5</v>
      </c>
      <c r="AM77">
        <f t="shared" si="4"/>
        <v>7.2472009999999994E-5</v>
      </c>
      <c r="AN77">
        <f t="shared" si="4"/>
        <v>7.3199633000000007E-5</v>
      </c>
      <c r="AO77">
        <f t="shared" si="4"/>
        <v>7.3199633000000007E-5</v>
      </c>
      <c r="AP77">
        <f t="shared" si="4"/>
        <v>0</v>
      </c>
      <c r="AQ77">
        <f t="shared" si="4"/>
        <v>0</v>
      </c>
      <c r="AR77">
        <f t="shared" si="4"/>
        <v>0</v>
      </c>
      <c r="AS77">
        <f t="shared" si="4"/>
        <v>0</v>
      </c>
      <c r="AT77">
        <f t="shared" si="4"/>
        <v>0</v>
      </c>
      <c r="AU77">
        <f t="shared" si="4"/>
        <v>0</v>
      </c>
      <c r="AV77">
        <f t="shared" si="4"/>
        <v>0</v>
      </c>
    </row>
    <row r="78" spans="1:48" x14ac:dyDescent="0.25">
      <c r="A78" t="str">
        <f t="shared" si="1"/>
        <v>Eutrophication, marine</v>
      </c>
      <c r="B78" t="str">
        <f t="shared" si="1"/>
        <v>kg N eq</v>
      </c>
      <c r="C78">
        <f t="shared" si="1"/>
        <v>0.29704735999999998</v>
      </c>
      <c r="D78">
        <f t="shared" si="1"/>
        <v>0</v>
      </c>
      <c r="E78">
        <f t="shared" si="1"/>
        <v>0.21778573000000001</v>
      </c>
      <c r="F78">
        <f t="shared" si="1"/>
        <v>1.5298068E-2</v>
      </c>
      <c r="G78">
        <f t="shared" si="1"/>
        <v>2.2831964999999999E-2</v>
      </c>
      <c r="H78">
        <f t="shared" si="1"/>
        <v>2.8032282999999999E-4</v>
      </c>
      <c r="I78">
        <f t="shared" si="1"/>
        <v>2.4736666E-5</v>
      </c>
      <c r="J78">
        <f t="shared" si="1"/>
        <v>6.4919757000000002E-6</v>
      </c>
      <c r="K78">
        <f t="shared" si="1"/>
        <v>3.1340571999999999E-6</v>
      </c>
      <c r="L78">
        <f t="shared" si="1"/>
        <v>1.8856319000000001E-6</v>
      </c>
      <c r="M78">
        <f t="shared" si="1"/>
        <v>2.5744040999999999E-6</v>
      </c>
      <c r="N78">
        <f t="shared" si="1"/>
        <v>4.6723157999999998E-8</v>
      </c>
      <c r="O78">
        <f t="shared" si="1"/>
        <v>2.910196E-6</v>
      </c>
      <c r="P78">
        <f t="shared" si="1"/>
        <v>2.1437684000000002E-8</v>
      </c>
      <c r="Q78">
        <f t="shared" si="4"/>
        <v>1.3117601999999999E-6</v>
      </c>
      <c r="R78">
        <f t="shared" si="4"/>
        <v>4.1226316E-9</v>
      </c>
      <c r="S78">
        <f t="shared" si="4"/>
        <v>5.6970652000000002E-5</v>
      </c>
      <c r="T78">
        <f t="shared" si="4"/>
        <v>1.3670406999999999E-7</v>
      </c>
      <c r="U78">
        <f t="shared" si="4"/>
        <v>4.3823578999999999E-6</v>
      </c>
      <c r="V78">
        <f t="shared" si="4"/>
        <v>1.9119450999999999E-10</v>
      </c>
      <c r="W78">
        <f t="shared" si="4"/>
        <v>2.4102967999999999E-5</v>
      </c>
      <c r="X78">
        <f t="shared" si="4"/>
        <v>2.8485326000000001E-5</v>
      </c>
      <c r="Y78">
        <f t="shared" si="4"/>
        <v>1.9788632000000001E-8</v>
      </c>
      <c r="Z78">
        <f t="shared" si="4"/>
        <v>1.7894534E-3</v>
      </c>
      <c r="AA78">
        <f t="shared" si="4"/>
        <v>2.0770675999999999E-5</v>
      </c>
      <c r="AB78">
        <f t="shared" si="4"/>
        <v>1.5165342E-5</v>
      </c>
      <c r="AC78">
        <f t="shared" si="4"/>
        <v>7.0068442000000004E-8</v>
      </c>
      <c r="AD78">
        <f t="shared" si="4"/>
        <v>1.481266E-5</v>
      </c>
      <c r="AE78">
        <f t="shared" si="4"/>
        <v>6.8438943E-8</v>
      </c>
      <c r="AF78">
        <f t="shared" si="4"/>
        <v>8.6594438999999996E-4</v>
      </c>
      <c r="AG78">
        <f t="shared" si="4"/>
        <v>2.9882832999999998E-6</v>
      </c>
      <c r="AH78">
        <f t="shared" si="4"/>
        <v>9.4823260999999997E-5</v>
      </c>
      <c r="AI78">
        <f t="shared" si="4"/>
        <v>7.3372382000000003E-3</v>
      </c>
      <c r="AJ78">
        <f t="shared" si="4"/>
        <v>2.0948540000000002E-3</v>
      </c>
      <c r="AK78">
        <f t="shared" si="4"/>
        <v>1.690792E-2</v>
      </c>
      <c r="AL78">
        <f t="shared" si="4"/>
        <v>9.2530388999999995E-4</v>
      </c>
      <c r="AM78">
        <f t="shared" si="4"/>
        <v>1.0413294999999999E-2</v>
      </c>
      <c r="AN78">
        <f t="shared" si="4"/>
        <v>2.1134693E-4</v>
      </c>
      <c r="AO78">
        <f t="shared" si="4"/>
        <v>2.1134693E-4</v>
      </c>
      <c r="AP78">
        <f t="shared" si="4"/>
        <v>0</v>
      </c>
      <c r="AQ78">
        <f t="shared" si="4"/>
        <v>0</v>
      </c>
      <c r="AR78">
        <f t="shared" si="4"/>
        <v>0</v>
      </c>
      <c r="AS78">
        <f t="shared" si="4"/>
        <v>0</v>
      </c>
      <c r="AT78">
        <f t="shared" si="4"/>
        <v>0</v>
      </c>
      <c r="AU78">
        <f t="shared" si="4"/>
        <v>0</v>
      </c>
      <c r="AV78">
        <f t="shared" si="4"/>
        <v>0</v>
      </c>
    </row>
    <row r="79" spans="1:48" x14ac:dyDescent="0.25">
      <c r="A79" t="str">
        <f t="shared" si="1"/>
        <v>Eutrophication, terrestrial</v>
      </c>
      <c r="B79" t="str">
        <f t="shared" si="1"/>
        <v>mol N eq</v>
      </c>
      <c r="C79">
        <f t="shared" si="1"/>
        <v>3.3198786999999998</v>
      </c>
      <c r="D79">
        <f t="shared" si="1"/>
        <v>0</v>
      </c>
      <c r="E79">
        <f t="shared" si="1"/>
        <v>2.3294959</v>
      </c>
      <c r="F79">
        <f t="shared" si="1"/>
        <v>0.16544666999999999</v>
      </c>
      <c r="G79">
        <f t="shared" si="1"/>
        <v>0.30594498999999997</v>
      </c>
      <c r="H79">
        <f t="shared" si="1"/>
        <v>3.0316560000000002E-3</v>
      </c>
      <c r="I79">
        <f t="shared" si="1"/>
        <v>2.5781794999999997E-4</v>
      </c>
      <c r="J79">
        <f t="shared" si="1"/>
        <v>6.7662629999999994E-5</v>
      </c>
      <c r="K79">
        <f t="shared" si="1"/>
        <v>3.2664718000000002E-5</v>
      </c>
      <c r="L79">
        <f t="shared" si="1"/>
        <v>2.0363109E-5</v>
      </c>
      <c r="M79">
        <f t="shared" si="1"/>
        <v>2.6831733E-5</v>
      </c>
      <c r="N79">
        <f t="shared" si="1"/>
        <v>5.0456758000000003E-7</v>
      </c>
      <c r="O79">
        <f t="shared" si="1"/>
        <v>3.0331524000000002E-5</v>
      </c>
      <c r="P79">
        <f t="shared" si="1"/>
        <v>2.3150748E-7</v>
      </c>
      <c r="Q79">
        <f t="shared" si="4"/>
        <v>1.3710484E-5</v>
      </c>
      <c r="R79">
        <f t="shared" si="4"/>
        <v>4.4520669000000002E-8</v>
      </c>
      <c r="S79">
        <f t="shared" si="4"/>
        <v>2.4557978999999999E-4</v>
      </c>
      <c r="T79">
        <f t="shared" si="4"/>
        <v>1.4762796000000001E-6</v>
      </c>
      <c r="U79">
        <f t="shared" si="4"/>
        <v>1.8890753E-5</v>
      </c>
      <c r="V79">
        <f t="shared" si="4"/>
        <v>2.0647266999999999E-9</v>
      </c>
      <c r="W79">
        <f t="shared" si="4"/>
        <v>1.0389914E-4</v>
      </c>
      <c r="X79">
        <f t="shared" si="4"/>
        <v>1.2278988999999999E-4</v>
      </c>
      <c r="Y79">
        <f t="shared" si="4"/>
        <v>2.1369921000000001E-7</v>
      </c>
      <c r="Z79">
        <f t="shared" si="4"/>
        <v>1.8303089000000002E-2</v>
      </c>
      <c r="AA79">
        <f t="shared" si="4"/>
        <v>2.2430439999999999E-4</v>
      </c>
      <c r="AB79">
        <f t="shared" si="4"/>
        <v>1.5669457E-4</v>
      </c>
      <c r="AC79">
        <f t="shared" si="4"/>
        <v>7.5667538999999998E-7</v>
      </c>
      <c r="AD79">
        <f t="shared" si="4"/>
        <v>1.5305051E-4</v>
      </c>
      <c r="AE79">
        <f t="shared" si="4"/>
        <v>7.3907828999999996E-7</v>
      </c>
      <c r="AF79">
        <f t="shared" si="4"/>
        <v>8.8915563000000006E-3</v>
      </c>
      <c r="AG79">
        <f t="shared" si="4"/>
        <v>3.2270739000000003E-5</v>
      </c>
      <c r="AH79">
        <f t="shared" si="4"/>
        <v>9.1457641000000005E-4</v>
      </c>
      <c r="AI79">
        <f t="shared" si="4"/>
        <v>0.14716807000000001</v>
      </c>
      <c r="AJ79">
        <f t="shared" si="4"/>
        <v>2.2626284E-2</v>
      </c>
      <c r="AK79">
        <f t="shared" si="4"/>
        <v>0.19093457</v>
      </c>
      <c r="AL79">
        <f t="shared" si="4"/>
        <v>9.8012215000000003E-3</v>
      </c>
      <c r="AM79">
        <f t="shared" si="4"/>
        <v>0.11400821</v>
      </c>
      <c r="AN79">
        <f t="shared" si="4"/>
        <v>1.8010521000000001E-3</v>
      </c>
      <c r="AO79">
        <f t="shared" si="4"/>
        <v>1.8010521000000001E-3</v>
      </c>
      <c r="AP79">
        <f t="shared" si="4"/>
        <v>0</v>
      </c>
      <c r="AQ79">
        <f t="shared" si="4"/>
        <v>0</v>
      </c>
      <c r="AR79">
        <f t="shared" si="4"/>
        <v>0</v>
      </c>
      <c r="AS79">
        <f t="shared" si="4"/>
        <v>0</v>
      </c>
      <c r="AT79">
        <f t="shared" si="4"/>
        <v>0</v>
      </c>
      <c r="AU79">
        <f t="shared" si="4"/>
        <v>0</v>
      </c>
      <c r="AV79">
        <f t="shared" si="4"/>
        <v>0</v>
      </c>
    </row>
    <row r="80" spans="1:48" x14ac:dyDescent="0.25">
      <c r="A80" t="str">
        <f t="shared" si="1"/>
        <v>Photochemical ozone formation</v>
      </c>
      <c r="B80" t="str">
        <f t="shared" si="1"/>
        <v>kg NMVOC eq</v>
      </c>
      <c r="C80">
        <f t="shared" si="1"/>
        <v>1.2455655000000001</v>
      </c>
      <c r="D80">
        <f t="shared" si="1"/>
        <v>0</v>
      </c>
      <c r="E80">
        <f t="shared" si="1"/>
        <v>0.91501202999999998</v>
      </c>
      <c r="F80">
        <f t="shared" si="1"/>
        <v>0.10126325999999999</v>
      </c>
      <c r="G80">
        <f t="shared" si="1"/>
        <v>8.6201886000000005E-2</v>
      </c>
      <c r="H80">
        <f t="shared" si="1"/>
        <v>1.8555546999999999E-3</v>
      </c>
      <c r="I80">
        <f t="shared" si="1"/>
        <v>6.8360915E-4</v>
      </c>
      <c r="J80">
        <f t="shared" si="1"/>
        <v>1.7940874000000001E-4</v>
      </c>
      <c r="K80">
        <f t="shared" si="1"/>
        <v>8.6611114000000007E-5</v>
      </c>
      <c r="L80">
        <f t="shared" si="1"/>
        <v>1.3505003E-5</v>
      </c>
      <c r="M80">
        <f t="shared" si="1"/>
        <v>7.1144843000000001E-5</v>
      </c>
      <c r="N80">
        <f t="shared" si="1"/>
        <v>3.3463392E-7</v>
      </c>
      <c r="O80">
        <f t="shared" si="1"/>
        <v>8.0424604999999996E-5</v>
      </c>
      <c r="P80">
        <f t="shared" si="1"/>
        <v>1.5353791E-7</v>
      </c>
      <c r="Q80">
        <f t="shared" si="4"/>
        <v>5.3493382000000003E-6</v>
      </c>
      <c r="R80">
        <f t="shared" si="4"/>
        <v>2.9526522E-8</v>
      </c>
      <c r="S80">
        <f t="shared" si="4"/>
        <v>3.4124922000000003E-5</v>
      </c>
      <c r="T80">
        <f t="shared" si="4"/>
        <v>9.7908236000000004E-7</v>
      </c>
      <c r="U80">
        <f t="shared" si="4"/>
        <v>2.6249940000000001E-6</v>
      </c>
      <c r="V80">
        <f t="shared" si="4"/>
        <v>1.369346E-9</v>
      </c>
      <c r="W80">
        <f t="shared" si="4"/>
        <v>1.4437467E-5</v>
      </c>
      <c r="X80">
        <f t="shared" si="4"/>
        <v>1.7062461000000001E-5</v>
      </c>
      <c r="Y80">
        <f t="shared" si="4"/>
        <v>1.4172731E-7</v>
      </c>
      <c r="Z80">
        <f t="shared" si="4"/>
        <v>1.1615937999999999E-2</v>
      </c>
      <c r="AA80">
        <f t="shared" si="4"/>
        <v>1.4876076E-4</v>
      </c>
      <c r="AB80">
        <f t="shared" si="4"/>
        <v>8.0605561999999996E-5</v>
      </c>
      <c r="AC80">
        <f t="shared" si="4"/>
        <v>5.0183416999999997E-7</v>
      </c>
      <c r="AD80">
        <f t="shared" si="4"/>
        <v>7.8731014000000001E-5</v>
      </c>
      <c r="AE80">
        <f t="shared" si="4"/>
        <v>4.9016361000000001E-7</v>
      </c>
      <c r="AF80">
        <f t="shared" si="4"/>
        <v>4.2097465999999997E-3</v>
      </c>
      <c r="AG80">
        <f t="shared" si="4"/>
        <v>2.1402255E-5</v>
      </c>
      <c r="AH80">
        <f t="shared" si="4"/>
        <v>3.0262931000000001E-4</v>
      </c>
      <c r="AI80">
        <f t="shared" si="4"/>
        <v>2.3611991999999998E-2</v>
      </c>
      <c r="AJ80">
        <f t="shared" si="4"/>
        <v>7.2244199E-3</v>
      </c>
      <c r="AK80">
        <f t="shared" si="4"/>
        <v>5.1988526E-2</v>
      </c>
      <c r="AL80">
        <f t="shared" si="4"/>
        <v>6.2067056000000001E-3</v>
      </c>
      <c r="AM80">
        <f t="shared" si="4"/>
        <v>3.3999506999999998E-2</v>
      </c>
      <c r="AN80">
        <f t="shared" si="4"/>
        <v>5.5290218000000001E-4</v>
      </c>
      <c r="AO80">
        <f t="shared" si="4"/>
        <v>5.5290218000000001E-4</v>
      </c>
      <c r="AP80">
        <f t="shared" si="4"/>
        <v>0</v>
      </c>
      <c r="AQ80">
        <f t="shared" si="4"/>
        <v>0</v>
      </c>
      <c r="AR80">
        <f t="shared" si="4"/>
        <v>0</v>
      </c>
      <c r="AS80">
        <f t="shared" si="4"/>
        <v>0</v>
      </c>
      <c r="AT80">
        <f t="shared" si="4"/>
        <v>0</v>
      </c>
      <c r="AU80">
        <f t="shared" si="4"/>
        <v>0</v>
      </c>
      <c r="AV80">
        <f t="shared" si="4"/>
        <v>0</v>
      </c>
    </row>
    <row r="81" spans="1:48" x14ac:dyDescent="0.25">
      <c r="A81" t="str">
        <f t="shared" si="1"/>
        <v>Resource use, minerals and metals</v>
      </c>
      <c r="B81" t="str">
        <f t="shared" si="1"/>
        <v>kg Sb eq</v>
      </c>
      <c r="C81">
        <f t="shared" si="1"/>
        <v>7.8939166000000004E-4</v>
      </c>
      <c r="D81">
        <f t="shared" si="1"/>
        <v>0</v>
      </c>
      <c r="E81">
        <f t="shared" si="1"/>
        <v>1.7918219999999999E-4</v>
      </c>
      <c r="F81">
        <f t="shared" si="1"/>
        <v>6.8855566000000006E-5</v>
      </c>
      <c r="G81">
        <f t="shared" si="1"/>
        <v>2.3556455000000001E-4</v>
      </c>
      <c r="H81">
        <f t="shared" si="1"/>
        <v>1.2617140000000001E-6</v>
      </c>
      <c r="I81">
        <f t="shared" si="1"/>
        <v>3.0728825E-7</v>
      </c>
      <c r="J81">
        <f t="shared" si="1"/>
        <v>8.0645784999999994E-8</v>
      </c>
      <c r="K81">
        <f t="shared" si="1"/>
        <v>3.8932447999999998E-8</v>
      </c>
      <c r="L81">
        <f t="shared" si="1"/>
        <v>1.2970444000000001E-8</v>
      </c>
      <c r="M81">
        <f t="shared" si="1"/>
        <v>3.1980225000000001E-8</v>
      </c>
      <c r="N81">
        <f t="shared" si="1"/>
        <v>3.2138831999999997E-10</v>
      </c>
      <c r="O81">
        <f t="shared" si="1"/>
        <v>3.6151559E-8</v>
      </c>
      <c r="P81">
        <f t="shared" si="1"/>
        <v>1.4746051999999999E-10</v>
      </c>
      <c r="Q81">
        <f t="shared" si="4"/>
        <v>9.224414E-9</v>
      </c>
      <c r="R81">
        <f t="shared" si="4"/>
        <v>2.8357792999999999E-11</v>
      </c>
      <c r="S81">
        <f t="shared" si="4"/>
        <v>7.3282933000000004E-8</v>
      </c>
      <c r="T81">
        <f t="shared" si="4"/>
        <v>9.4032797000000005E-10</v>
      </c>
      <c r="U81">
        <f t="shared" si="4"/>
        <v>5.6371486999999997E-9</v>
      </c>
      <c r="V81">
        <f t="shared" si="4"/>
        <v>1.3151440000000001E-12</v>
      </c>
      <c r="W81">
        <f t="shared" si="4"/>
        <v>3.1004318E-8</v>
      </c>
      <c r="X81">
        <f t="shared" si="4"/>
        <v>3.6641466E-8</v>
      </c>
      <c r="Y81">
        <f t="shared" si="4"/>
        <v>1.3611741000000001E-10</v>
      </c>
      <c r="Z81">
        <f t="shared" si="4"/>
        <v>1.4847532000000001E-5</v>
      </c>
      <c r="AA81">
        <f t="shared" si="4"/>
        <v>1.4287246000000001E-7</v>
      </c>
      <c r="AB81">
        <f t="shared" si="4"/>
        <v>1.0782161E-7</v>
      </c>
      <c r="AC81">
        <f t="shared" si="4"/>
        <v>4.8197039000000002E-10</v>
      </c>
      <c r="AD81">
        <f t="shared" si="4"/>
        <v>1.0531412999999999E-7</v>
      </c>
      <c r="AE81">
        <f t="shared" si="4"/>
        <v>4.7076178E-10</v>
      </c>
      <c r="AF81">
        <f t="shared" si="4"/>
        <v>7.6535912999999992E-6</v>
      </c>
      <c r="AG81">
        <f t="shared" si="4"/>
        <v>2.0555103000000001E-8</v>
      </c>
      <c r="AH81">
        <f t="shared" si="4"/>
        <v>4.9518418999999997E-7</v>
      </c>
      <c r="AI81">
        <f t="shared" si="4"/>
        <v>7.5313061999999998E-5</v>
      </c>
      <c r="AJ81">
        <f t="shared" si="4"/>
        <v>1.9364677E-4</v>
      </c>
      <c r="AK81">
        <f t="shared" si="4"/>
        <v>8.5988742000000004E-6</v>
      </c>
      <c r="AL81">
        <f t="shared" si="4"/>
        <v>1.0990448000000001E-6</v>
      </c>
      <c r="AM81">
        <f t="shared" si="4"/>
        <v>8.6655322999999995E-7</v>
      </c>
      <c r="AN81">
        <f t="shared" si="4"/>
        <v>9.6416142000000004E-7</v>
      </c>
      <c r="AO81">
        <f t="shared" si="4"/>
        <v>9.6416142000000004E-7</v>
      </c>
      <c r="AP81">
        <f t="shared" si="4"/>
        <v>0</v>
      </c>
      <c r="AQ81">
        <f t="shared" si="4"/>
        <v>0</v>
      </c>
      <c r="AR81">
        <f t="shared" si="4"/>
        <v>0</v>
      </c>
      <c r="AS81">
        <f t="shared" si="4"/>
        <v>0</v>
      </c>
      <c r="AT81">
        <f t="shared" si="4"/>
        <v>0</v>
      </c>
      <c r="AU81">
        <f t="shared" si="4"/>
        <v>0</v>
      </c>
      <c r="AV81">
        <f t="shared" ref="AV81" si="5">AV24</f>
        <v>0</v>
      </c>
    </row>
    <row r="82" spans="1:48" x14ac:dyDescent="0.25">
      <c r="A82" t="str">
        <f t="shared" si="1"/>
        <v>Resource use, fossils</v>
      </c>
      <c r="B82" t="str">
        <f t="shared" si="1"/>
        <v>MJ</v>
      </c>
      <c r="C82">
        <f t="shared" si="1"/>
        <v>2203.4454000000001</v>
      </c>
      <c r="D82">
        <f t="shared" si="1"/>
        <v>0</v>
      </c>
      <c r="E82">
        <f t="shared" si="1"/>
        <v>1118.5715</v>
      </c>
      <c r="F82">
        <f t="shared" si="1"/>
        <v>370.72041999999999</v>
      </c>
      <c r="G82">
        <f t="shared" si="1"/>
        <v>435.71253999999999</v>
      </c>
      <c r="H82">
        <f t="shared" si="1"/>
        <v>6.7931058000000002</v>
      </c>
      <c r="I82">
        <f t="shared" si="1"/>
        <v>1.3832867</v>
      </c>
      <c r="J82">
        <f t="shared" si="1"/>
        <v>0.36303453000000002</v>
      </c>
      <c r="K82">
        <f t="shared" si="1"/>
        <v>0.17525805</v>
      </c>
      <c r="L82">
        <f t="shared" si="1"/>
        <v>5.6921053999999999E-2</v>
      </c>
      <c r="M82">
        <f t="shared" si="1"/>
        <v>0.14396196999999999</v>
      </c>
      <c r="N82">
        <f t="shared" si="1"/>
        <v>1.4104191E-3</v>
      </c>
      <c r="O82">
        <f t="shared" si="1"/>
        <v>0.16273962</v>
      </c>
      <c r="P82">
        <f t="shared" si="1"/>
        <v>6.4713349000000003E-4</v>
      </c>
      <c r="Q82">
        <f t="shared" ref="Q82:AV90" si="6">Q25</f>
        <v>2.6020499999999998E-2</v>
      </c>
      <c r="R82">
        <f t="shared" si="6"/>
        <v>1.2444875E-4</v>
      </c>
      <c r="S82">
        <f t="shared" si="6"/>
        <v>6.6020994E-2</v>
      </c>
      <c r="T82">
        <f t="shared" si="6"/>
        <v>4.1266482999999998E-3</v>
      </c>
      <c r="U82">
        <f t="shared" si="6"/>
        <v>5.0785379999999996E-3</v>
      </c>
      <c r="V82">
        <f t="shared" si="6"/>
        <v>5.7715360999999998E-6</v>
      </c>
      <c r="W82">
        <f t="shared" si="6"/>
        <v>2.7931958999999999E-2</v>
      </c>
      <c r="X82">
        <f t="shared" si="6"/>
        <v>3.3010497E-2</v>
      </c>
      <c r="Y82">
        <f t="shared" si="6"/>
        <v>5.9735398999999996E-4</v>
      </c>
      <c r="Z82">
        <f t="shared" si="6"/>
        <v>57.766517999999998</v>
      </c>
      <c r="AA82">
        <f t="shared" si="6"/>
        <v>0.62699870000000002</v>
      </c>
      <c r="AB82">
        <f t="shared" si="6"/>
        <v>0.44545943999999998</v>
      </c>
      <c r="AC82">
        <f t="shared" si="6"/>
        <v>2.1151367999999999E-3</v>
      </c>
      <c r="AD82">
        <f t="shared" si="6"/>
        <v>0.43509991999999997</v>
      </c>
      <c r="AE82">
        <f t="shared" si="6"/>
        <v>2.0659476E-3</v>
      </c>
      <c r="AF82">
        <f t="shared" si="6"/>
        <v>20.867895000000001</v>
      </c>
      <c r="AG82">
        <f t="shared" si="6"/>
        <v>9.0206487000000002E-2</v>
      </c>
      <c r="AH82">
        <f t="shared" si="6"/>
        <v>1.6484318</v>
      </c>
      <c r="AI82">
        <f t="shared" si="6"/>
        <v>57.112703000000003</v>
      </c>
      <c r="AJ82">
        <f t="shared" si="6"/>
        <v>25.901416000000001</v>
      </c>
      <c r="AK82">
        <f t="shared" si="6"/>
        <v>16.578289000000002</v>
      </c>
      <c r="AL82">
        <f t="shared" si="6"/>
        <v>51.943987</v>
      </c>
      <c r="AM82">
        <f t="shared" si="6"/>
        <v>32.541845000000002</v>
      </c>
      <c r="AN82">
        <f t="shared" si="6"/>
        <v>3.2345741000000001</v>
      </c>
      <c r="AO82">
        <f t="shared" si="6"/>
        <v>3.2345741000000001</v>
      </c>
      <c r="AP82">
        <f t="shared" si="6"/>
        <v>0</v>
      </c>
      <c r="AQ82">
        <f t="shared" si="6"/>
        <v>0</v>
      </c>
      <c r="AR82">
        <f t="shared" si="6"/>
        <v>0</v>
      </c>
      <c r="AS82">
        <f t="shared" si="6"/>
        <v>0</v>
      </c>
      <c r="AT82">
        <f t="shared" si="6"/>
        <v>0</v>
      </c>
      <c r="AU82">
        <f t="shared" si="6"/>
        <v>0</v>
      </c>
      <c r="AV82">
        <f t="shared" si="6"/>
        <v>0</v>
      </c>
    </row>
    <row r="83" spans="1:48" x14ac:dyDescent="0.25">
      <c r="A83" t="str">
        <f t="shared" si="1"/>
        <v>Water use</v>
      </c>
      <c r="B83" t="str">
        <f t="shared" si="1"/>
        <v>m3 depriv.</v>
      </c>
      <c r="C83">
        <f t="shared" si="1"/>
        <v>78.447326000000004</v>
      </c>
      <c r="D83">
        <f t="shared" si="1"/>
        <v>0</v>
      </c>
      <c r="E83">
        <f t="shared" si="1"/>
        <v>23.301383000000001</v>
      </c>
      <c r="F83">
        <f t="shared" si="1"/>
        <v>2.2701571</v>
      </c>
      <c r="G83">
        <f t="shared" si="1"/>
        <v>38.002488</v>
      </c>
      <c r="H83">
        <f t="shared" si="1"/>
        <v>4.1598511999999997E-2</v>
      </c>
      <c r="I83">
        <f t="shared" si="1"/>
        <v>1.1029139E-2</v>
      </c>
      <c r="J83">
        <f t="shared" si="1"/>
        <v>2.8945249999999998E-3</v>
      </c>
      <c r="K83">
        <f t="shared" si="1"/>
        <v>1.3973569000000001E-3</v>
      </c>
      <c r="L83">
        <f t="shared" si="1"/>
        <v>3.2151184999999998E-4</v>
      </c>
      <c r="M83">
        <f t="shared" si="1"/>
        <v>1.1478288999999999E-3</v>
      </c>
      <c r="N83">
        <f t="shared" si="1"/>
        <v>7.9665859999999993E-6</v>
      </c>
      <c r="O83">
        <f t="shared" si="1"/>
        <v>1.2975457E-3</v>
      </c>
      <c r="P83">
        <f t="shared" si="1"/>
        <v>3.6552571000000002E-6</v>
      </c>
      <c r="Q83">
        <f t="shared" si="6"/>
        <v>2.4270444999999999E-3</v>
      </c>
      <c r="R83">
        <f t="shared" si="6"/>
        <v>7.0293405999999997E-7</v>
      </c>
      <c r="S83">
        <f t="shared" si="6"/>
        <v>5.4767413000000001E-2</v>
      </c>
      <c r="T83">
        <f t="shared" si="6"/>
        <v>2.3308886000000001E-5</v>
      </c>
      <c r="U83">
        <f t="shared" si="6"/>
        <v>4.2128779999999998E-3</v>
      </c>
      <c r="V83">
        <f t="shared" si="6"/>
        <v>3.2599840000000003E-8</v>
      </c>
      <c r="W83">
        <f t="shared" si="6"/>
        <v>2.3170829E-2</v>
      </c>
      <c r="X83">
        <f t="shared" si="6"/>
        <v>2.7383707E-2</v>
      </c>
      <c r="Y83">
        <f t="shared" si="6"/>
        <v>3.3740834999999999E-6</v>
      </c>
      <c r="Z83">
        <f t="shared" si="6"/>
        <v>1.3039442999999999</v>
      </c>
      <c r="AA83">
        <f t="shared" si="6"/>
        <v>3.5415281E-3</v>
      </c>
      <c r="AB83">
        <f t="shared" si="6"/>
        <v>5.8741319999999998E-3</v>
      </c>
      <c r="AC83">
        <f t="shared" si="6"/>
        <v>1.1947101000000001E-5</v>
      </c>
      <c r="AD83">
        <f t="shared" si="6"/>
        <v>5.7375242999999996E-3</v>
      </c>
      <c r="AE83">
        <f t="shared" si="6"/>
        <v>1.1669261E-5</v>
      </c>
      <c r="AF83">
        <f t="shared" si="6"/>
        <v>0.30135007000000003</v>
      </c>
      <c r="AG83">
        <f t="shared" si="6"/>
        <v>5.0952069000000002E-4</v>
      </c>
      <c r="AH83">
        <f t="shared" si="6"/>
        <v>13.262074999999999</v>
      </c>
      <c r="AI83">
        <f t="shared" si="6"/>
        <v>1.9071697000000001</v>
      </c>
      <c r="AJ83">
        <f t="shared" si="6"/>
        <v>7.8077034000000003</v>
      </c>
      <c r="AK83">
        <f t="shared" si="6"/>
        <v>0.72655771999999996</v>
      </c>
      <c r="AL83">
        <f t="shared" si="6"/>
        <v>0.12187650999999999</v>
      </c>
      <c r="AM83">
        <f t="shared" si="6"/>
        <v>9.5509218000000007E-2</v>
      </c>
      <c r="AN83">
        <f t="shared" si="6"/>
        <v>-10.840261</v>
      </c>
      <c r="AO83">
        <f t="shared" si="6"/>
        <v>-10.840261</v>
      </c>
      <c r="AP83">
        <f t="shared" si="6"/>
        <v>0</v>
      </c>
      <c r="AQ83">
        <f t="shared" si="6"/>
        <v>0</v>
      </c>
      <c r="AR83">
        <f t="shared" si="6"/>
        <v>0</v>
      </c>
      <c r="AS83">
        <f t="shared" si="6"/>
        <v>0</v>
      </c>
      <c r="AT83">
        <f t="shared" si="6"/>
        <v>0</v>
      </c>
      <c r="AU83">
        <f t="shared" si="6"/>
        <v>0</v>
      </c>
      <c r="AV83">
        <f t="shared" si="6"/>
        <v>0</v>
      </c>
    </row>
    <row r="84" spans="1:48" x14ac:dyDescent="0.25">
      <c r="A84" t="str">
        <f t="shared" si="1"/>
        <v>Particulate matter</v>
      </c>
      <c r="B84" t="str">
        <f t="shared" si="1"/>
        <v>disease inc.</v>
      </c>
      <c r="C84">
        <f t="shared" si="1"/>
        <v>4.5469577E-5</v>
      </c>
      <c r="D84">
        <f t="shared" si="1"/>
        <v>0</v>
      </c>
      <c r="E84">
        <f t="shared" si="1"/>
        <v>3.7060047999999999E-5</v>
      </c>
      <c r="F84">
        <f t="shared" si="1"/>
        <v>2.4056626E-6</v>
      </c>
      <c r="G84">
        <f t="shared" si="1"/>
        <v>2.1813818E-6</v>
      </c>
      <c r="H84">
        <f t="shared" si="1"/>
        <v>4.4081523999999998E-8</v>
      </c>
      <c r="I84">
        <f t="shared" si="1"/>
        <v>1.4004625999999999E-9</v>
      </c>
      <c r="J84">
        <f t="shared" si="1"/>
        <v>3.6754220999999998E-10</v>
      </c>
      <c r="K84">
        <f t="shared" si="1"/>
        <v>1.7743416999999999E-10</v>
      </c>
      <c r="L84">
        <f t="shared" si="1"/>
        <v>2.5294782E-10</v>
      </c>
      <c r="M84">
        <f t="shared" si="1"/>
        <v>1.4574950000000001E-10</v>
      </c>
      <c r="N84">
        <f t="shared" si="1"/>
        <v>6.2676711000000003E-12</v>
      </c>
      <c r="O84">
        <f t="shared" si="1"/>
        <v>1.647603E-10</v>
      </c>
      <c r="P84">
        <f t="shared" si="1"/>
        <v>2.8757550000000002E-12</v>
      </c>
      <c r="Q84">
        <f t="shared" si="6"/>
        <v>7.727789E-11</v>
      </c>
      <c r="R84">
        <f t="shared" si="6"/>
        <v>5.530298E-13</v>
      </c>
      <c r="S84">
        <f t="shared" si="6"/>
        <v>8.1950766000000002E-10</v>
      </c>
      <c r="T84">
        <f t="shared" si="6"/>
        <v>1.8338147999999999E-11</v>
      </c>
      <c r="U84">
        <f t="shared" si="6"/>
        <v>6.3039050999999998E-11</v>
      </c>
      <c r="V84">
        <f t="shared" si="6"/>
        <v>2.5647758999999999E-14</v>
      </c>
      <c r="W84">
        <f t="shared" si="6"/>
        <v>3.4671477999999998E-10</v>
      </c>
      <c r="X84">
        <f t="shared" si="6"/>
        <v>4.0975383000000001E-10</v>
      </c>
      <c r="Y84">
        <f t="shared" si="6"/>
        <v>2.6545430999999999E-12</v>
      </c>
      <c r="Z84">
        <f t="shared" si="6"/>
        <v>8.6536895000000005E-8</v>
      </c>
      <c r="AA84">
        <f t="shared" si="6"/>
        <v>2.7862792999999998E-9</v>
      </c>
      <c r="AB84">
        <f t="shared" si="6"/>
        <v>8.5514924000000002E-10</v>
      </c>
      <c r="AC84">
        <f t="shared" si="6"/>
        <v>9.3993208E-12</v>
      </c>
      <c r="AD84">
        <f t="shared" si="6"/>
        <v>8.3526205E-10</v>
      </c>
      <c r="AE84">
        <f t="shared" si="6"/>
        <v>9.1807319000000001E-12</v>
      </c>
      <c r="AF84">
        <f t="shared" si="6"/>
        <v>4.755212E-8</v>
      </c>
      <c r="AG84">
        <f t="shared" si="6"/>
        <v>4.0086281000000001E-10</v>
      </c>
      <c r="AH84">
        <f t="shared" si="6"/>
        <v>5.5972289999999998E-9</v>
      </c>
      <c r="AI84">
        <f t="shared" si="6"/>
        <v>7.7185270000000002E-7</v>
      </c>
      <c r="AJ84">
        <f t="shared" si="6"/>
        <v>9.4350704999999998E-8</v>
      </c>
      <c r="AK84">
        <f t="shared" si="6"/>
        <v>2.1010073000000001E-6</v>
      </c>
      <c r="AL84">
        <f t="shared" si="6"/>
        <v>1.4227081E-8</v>
      </c>
      <c r="AM84">
        <f t="shared" si="6"/>
        <v>6.3785063999999995E-7</v>
      </c>
      <c r="AN84">
        <f t="shared" si="6"/>
        <v>1.0276296000000001E-8</v>
      </c>
      <c r="AO84">
        <f t="shared" si="6"/>
        <v>1.0276296000000001E-8</v>
      </c>
      <c r="AP84">
        <f t="shared" si="6"/>
        <v>0</v>
      </c>
      <c r="AQ84">
        <f t="shared" si="6"/>
        <v>0</v>
      </c>
      <c r="AR84">
        <f t="shared" si="6"/>
        <v>0</v>
      </c>
      <c r="AS84">
        <f t="shared" si="6"/>
        <v>0</v>
      </c>
      <c r="AT84">
        <f t="shared" si="6"/>
        <v>0</v>
      </c>
      <c r="AU84">
        <f t="shared" si="6"/>
        <v>0</v>
      </c>
      <c r="AV84">
        <f t="shared" si="6"/>
        <v>0</v>
      </c>
    </row>
    <row r="85" spans="1:48" x14ac:dyDescent="0.25">
      <c r="A85" t="str">
        <f t="shared" si="1"/>
        <v>Ionising radiation</v>
      </c>
      <c r="B85" t="str">
        <f t="shared" si="1"/>
        <v>kBq U-235 eq</v>
      </c>
      <c r="C85">
        <f t="shared" si="1"/>
        <v>16.141090999999999</v>
      </c>
      <c r="D85">
        <f t="shared" si="1"/>
        <v>0</v>
      </c>
      <c r="E85">
        <f t="shared" si="1"/>
        <v>13.816789999999999</v>
      </c>
      <c r="F85">
        <f t="shared" si="1"/>
        <v>0.45035793000000002</v>
      </c>
      <c r="G85">
        <f t="shared" si="1"/>
        <v>0.63383038000000003</v>
      </c>
      <c r="H85">
        <f t="shared" si="1"/>
        <v>8.2523890000000006E-3</v>
      </c>
      <c r="I85">
        <f t="shared" si="1"/>
        <v>3.2251768E-3</v>
      </c>
      <c r="J85">
        <f t="shared" si="1"/>
        <v>8.4642649000000005E-4</v>
      </c>
      <c r="K85">
        <f t="shared" si="1"/>
        <v>4.0861967999999998E-4</v>
      </c>
      <c r="L85">
        <f t="shared" si="1"/>
        <v>8.7232619000000001E-5</v>
      </c>
      <c r="M85">
        <f t="shared" si="1"/>
        <v>3.3565188000000002E-4</v>
      </c>
      <c r="N85">
        <f t="shared" si="1"/>
        <v>2.1614946999999998E-6</v>
      </c>
      <c r="O85">
        <f t="shared" si="1"/>
        <v>3.7943256000000001E-4</v>
      </c>
      <c r="P85">
        <f t="shared" si="1"/>
        <v>9.9174462000000004E-7</v>
      </c>
      <c r="Q85">
        <f t="shared" si="6"/>
        <v>1.4683671E-4</v>
      </c>
      <c r="R85">
        <f t="shared" si="6"/>
        <v>1.9072011999999999E-7</v>
      </c>
      <c r="S85">
        <f t="shared" si="6"/>
        <v>3.5946927999999998E-4</v>
      </c>
      <c r="T85">
        <f t="shared" si="6"/>
        <v>6.3241686E-6</v>
      </c>
      <c r="U85">
        <f t="shared" si="6"/>
        <v>2.7651483000000001E-5</v>
      </c>
      <c r="V85">
        <f t="shared" si="6"/>
        <v>8.8449909999999996E-9</v>
      </c>
      <c r="W85">
        <f t="shared" si="6"/>
        <v>1.5208316E-4</v>
      </c>
      <c r="X85">
        <f t="shared" si="6"/>
        <v>1.7973463999999999E-4</v>
      </c>
      <c r="Y85">
        <f t="shared" si="6"/>
        <v>9.1545656999999997E-7</v>
      </c>
      <c r="Z85">
        <f t="shared" si="6"/>
        <v>0.20359161000000001</v>
      </c>
      <c r="AA85">
        <f t="shared" si="6"/>
        <v>9.6088765999999997E-4</v>
      </c>
      <c r="AB85">
        <f t="shared" si="6"/>
        <v>1.337576E-3</v>
      </c>
      <c r="AC85">
        <f t="shared" si="6"/>
        <v>3.2414882000000002E-6</v>
      </c>
      <c r="AD85">
        <f t="shared" si="6"/>
        <v>1.3064696E-3</v>
      </c>
      <c r="AE85">
        <f t="shared" si="6"/>
        <v>3.1661048000000001E-6</v>
      </c>
      <c r="AF85">
        <f t="shared" si="6"/>
        <v>8.1057260000000006E-2</v>
      </c>
      <c r="AG85">
        <f t="shared" si="6"/>
        <v>1.3824319E-4</v>
      </c>
      <c r="AH85">
        <f t="shared" si="6"/>
        <v>3.3763239E-2</v>
      </c>
      <c r="AI85">
        <f t="shared" si="6"/>
        <v>0.17519604999999999</v>
      </c>
      <c r="AJ85">
        <f t="shared" si="6"/>
        <v>0.33295349000000002</v>
      </c>
      <c r="AK85">
        <f t="shared" si="6"/>
        <v>0.26329872999999998</v>
      </c>
      <c r="AL85">
        <f t="shared" si="6"/>
        <v>1.8337019E-2</v>
      </c>
      <c r="AM85">
        <f t="shared" si="6"/>
        <v>1.4562215E-2</v>
      </c>
      <c r="AN85">
        <f t="shared" si="6"/>
        <v>9.9191435999999994E-2</v>
      </c>
      <c r="AO85">
        <f t="shared" si="6"/>
        <v>9.9191435999999994E-2</v>
      </c>
      <c r="AP85">
        <f t="shared" si="6"/>
        <v>0</v>
      </c>
      <c r="AQ85">
        <f t="shared" si="6"/>
        <v>0</v>
      </c>
      <c r="AR85">
        <f t="shared" si="6"/>
        <v>0</v>
      </c>
      <c r="AS85">
        <f t="shared" si="6"/>
        <v>0</v>
      </c>
      <c r="AT85">
        <f t="shared" si="6"/>
        <v>0</v>
      </c>
      <c r="AU85">
        <f t="shared" si="6"/>
        <v>0</v>
      </c>
      <c r="AV85">
        <f t="shared" si="6"/>
        <v>0</v>
      </c>
    </row>
    <row r="86" spans="1:48" x14ac:dyDescent="0.25">
      <c r="A86" t="str">
        <f t="shared" si="1"/>
        <v>Ecotoxicity, freshwater - part 1</v>
      </c>
      <c r="B86" t="str">
        <f t="shared" si="1"/>
        <v>CTUe</v>
      </c>
      <c r="C86">
        <f t="shared" si="1"/>
        <v>715.75369000000001</v>
      </c>
      <c r="D86">
        <f t="shared" si="1"/>
        <v>0</v>
      </c>
      <c r="E86">
        <f t="shared" si="1"/>
        <v>289.62936999999999</v>
      </c>
      <c r="F86">
        <f t="shared" si="1"/>
        <v>68.970405999999997</v>
      </c>
      <c r="G86">
        <f t="shared" si="1"/>
        <v>240.48921000000001</v>
      </c>
      <c r="H86">
        <f t="shared" si="1"/>
        <v>1.2638183999999999</v>
      </c>
      <c r="I86">
        <f t="shared" si="1"/>
        <v>8.0086957E-2</v>
      </c>
      <c r="J86">
        <f t="shared" si="1"/>
        <v>2.1018296999999998E-2</v>
      </c>
      <c r="K86">
        <f t="shared" si="1"/>
        <v>1.0146764000000001E-2</v>
      </c>
      <c r="L86">
        <f t="shared" si="1"/>
        <v>1.1913916E-2</v>
      </c>
      <c r="M86">
        <f t="shared" si="1"/>
        <v>8.3348416999999998E-3</v>
      </c>
      <c r="N86">
        <f t="shared" si="1"/>
        <v>2.9520913999999998E-4</v>
      </c>
      <c r="O86">
        <f t="shared" si="1"/>
        <v>9.4219950000000007E-3</v>
      </c>
      <c r="P86">
        <f t="shared" si="1"/>
        <v>1.3544889999999999E-4</v>
      </c>
      <c r="Q86">
        <f t="shared" si="6"/>
        <v>2.0116552999999999E-2</v>
      </c>
      <c r="R86">
        <f t="shared" si="6"/>
        <v>2.6047864999999999E-5</v>
      </c>
      <c r="S86">
        <f t="shared" si="6"/>
        <v>7.1126002999999993E-2</v>
      </c>
      <c r="T86">
        <f t="shared" si="6"/>
        <v>8.6373210000000001E-4</v>
      </c>
      <c r="U86">
        <f t="shared" si="6"/>
        <v>5.471231E-3</v>
      </c>
      <c r="V86">
        <f t="shared" si="6"/>
        <v>1.2080169E-6</v>
      </c>
      <c r="W86">
        <f t="shared" si="6"/>
        <v>3.0091771E-2</v>
      </c>
      <c r="X86">
        <f t="shared" si="6"/>
        <v>3.5563002000000003E-2</v>
      </c>
      <c r="Y86">
        <f t="shared" si="6"/>
        <v>1.2502975000000001E-4</v>
      </c>
      <c r="Z86">
        <f t="shared" si="6"/>
        <v>5.4030484000000003</v>
      </c>
      <c r="AA86">
        <f t="shared" si="6"/>
        <v>0.13123456999999999</v>
      </c>
      <c r="AB86">
        <f t="shared" si="6"/>
        <v>4.4711994999999997E-2</v>
      </c>
      <c r="AC86">
        <f t="shared" si="6"/>
        <v>4.4271075000000001E-4</v>
      </c>
      <c r="AD86">
        <f t="shared" si="6"/>
        <v>4.3672180999999997E-2</v>
      </c>
      <c r="AE86">
        <f t="shared" si="6"/>
        <v>4.3241515000000001E-4</v>
      </c>
      <c r="AF86">
        <f t="shared" si="6"/>
        <v>2.3689265000000002</v>
      </c>
      <c r="AG86">
        <f t="shared" si="6"/>
        <v>1.8880754999999999E-2</v>
      </c>
      <c r="AH86">
        <f t="shared" si="6"/>
        <v>1.0612705</v>
      </c>
      <c r="AI86">
        <f t="shared" si="6"/>
        <v>81.359464000000003</v>
      </c>
      <c r="AJ86">
        <f t="shared" si="6"/>
        <v>8.9890264000000002</v>
      </c>
      <c r="AK86">
        <f t="shared" si="6"/>
        <v>9.3636513000000008</v>
      </c>
      <c r="AL86">
        <f t="shared" si="6"/>
        <v>1.9852928000000001</v>
      </c>
      <c r="AM86">
        <f t="shared" si="6"/>
        <v>3.5872525</v>
      </c>
      <c r="AN86">
        <f t="shared" si="6"/>
        <v>0.73884307000000005</v>
      </c>
      <c r="AO86">
        <f t="shared" si="6"/>
        <v>0.73884307000000005</v>
      </c>
      <c r="AP86">
        <f t="shared" si="6"/>
        <v>0</v>
      </c>
      <c r="AQ86">
        <f t="shared" si="6"/>
        <v>0</v>
      </c>
      <c r="AR86">
        <f t="shared" si="6"/>
        <v>0</v>
      </c>
      <c r="AS86">
        <f t="shared" si="6"/>
        <v>0</v>
      </c>
      <c r="AT86">
        <f t="shared" si="6"/>
        <v>0</v>
      </c>
      <c r="AU86">
        <f t="shared" si="6"/>
        <v>0</v>
      </c>
      <c r="AV86">
        <f t="shared" si="6"/>
        <v>0</v>
      </c>
    </row>
    <row r="87" spans="1:48" x14ac:dyDescent="0.25">
      <c r="A87" t="str">
        <f t="shared" ref="A87:W98" si="7">A30</f>
        <v>Ecotoxicity, freshwater - part 2</v>
      </c>
      <c r="B87" t="str">
        <f t="shared" si="7"/>
        <v>CTUe</v>
      </c>
      <c r="C87">
        <f t="shared" si="7"/>
        <v>348.89706999999999</v>
      </c>
      <c r="D87">
        <f t="shared" si="7"/>
        <v>0</v>
      </c>
      <c r="E87">
        <f t="shared" si="7"/>
        <v>126.58853999999999</v>
      </c>
      <c r="F87">
        <f t="shared" si="7"/>
        <v>18.867985999999998</v>
      </c>
      <c r="G87">
        <f t="shared" si="7"/>
        <v>138.41050999999999</v>
      </c>
      <c r="H87">
        <f t="shared" si="7"/>
        <v>0.34573823999999997</v>
      </c>
      <c r="I87">
        <f t="shared" si="7"/>
        <v>8.3712695000000004E-2</v>
      </c>
      <c r="J87">
        <f t="shared" si="7"/>
        <v>2.1969848E-2</v>
      </c>
      <c r="K87">
        <f t="shared" si="7"/>
        <v>1.0606133E-2</v>
      </c>
      <c r="L87">
        <f t="shared" si="7"/>
        <v>3.0051002000000002E-3</v>
      </c>
      <c r="M87">
        <f t="shared" si="7"/>
        <v>8.7121808999999998E-3</v>
      </c>
      <c r="N87">
        <f t="shared" si="7"/>
        <v>7.4461917999999995E-5</v>
      </c>
      <c r="O87">
        <f t="shared" si="7"/>
        <v>9.8485523000000005E-3</v>
      </c>
      <c r="P87">
        <f t="shared" si="7"/>
        <v>3.4164880000000001E-5</v>
      </c>
      <c r="Q87">
        <f t="shared" si="7"/>
        <v>2.0228134000000002E-3</v>
      </c>
      <c r="R87">
        <f t="shared" si="7"/>
        <v>6.5701693000000002E-6</v>
      </c>
      <c r="S87">
        <f t="shared" si="7"/>
        <v>0.26888446999999999</v>
      </c>
      <c r="T87">
        <f t="shared" si="7"/>
        <v>2.17863E-4</v>
      </c>
      <c r="U87">
        <f t="shared" si="7"/>
        <v>2.0683421E-2</v>
      </c>
      <c r="V87">
        <f t="shared" si="7"/>
        <v>3.0470350000000001E-7</v>
      </c>
      <c r="W87">
        <f t="shared" si="7"/>
        <v>0.11375881</v>
      </c>
      <c r="X87">
        <f t="shared" si="6"/>
        <v>0.13444223</v>
      </c>
      <c r="Y87">
        <f t="shared" si="6"/>
        <v>3.1536811999999999E-5</v>
      </c>
      <c r="Z87">
        <f t="shared" si="6"/>
        <v>9.8810134000000005</v>
      </c>
      <c r="AA87">
        <f t="shared" si="6"/>
        <v>3.310188E-2</v>
      </c>
      <c r="AB87">
        <f t="shared" si="6"/>
        <v>0.11991578999999999</v>
      </c>
      <c r="AC87">
        <f t="shared" si="6"/>
        <v>1.1166690999999999E-4</v>
      </c>
      <c r="AD87">
        <f t="shared" si="6"/>
        <v>0.11712705</v>
      </c>
      <c r="AE87">
        <f t="shared" si="6"/>
        <v>1.0907E-4</v>
      </c>
      <c r="AF87">
        <f t="shared" si="6"/>
        <v>2.0892930000000001</v>
      </c>
      <c r="AG87">
        <f t="shared" si="6"/>
        <v>4.7623772E-3</v>
      </c>
      <c r="AH87">
        <f t="shared" si="6"/>
        <v>0.16680628</v>
      </c>
      <c r="AI87">
        <f t="shared" si="6"/>
        <v>20.883669000000001</v>
      </c>
      <c r="AJ87">
        <f t="shared" si="6"/>
        <v>22.699079999999999</v>
      </c>
      <c r="AK87">
        <f t="shared" si="6"/>
        <v>3.8580603</v>
      </c>
      <c r="AL87">
        <f t="shared" si="6"/>
        <v>0.77173398000000004</v>
      </c>
      <c r="AM87">
        <f t="shared" si="6"/>
        <v>1.0238787</v>
      </c>
      <c r="AN87">
        <f t="shared" si="6"/>
        <v>2.3576158</v>
      </c>
      <c r="AO87">
        <f t="shared" si="6"/>
        <v>2.3576158</v>
      </c>
      <c r="AP87">
        <f t="shared" si="6"/>
        <v>0</v>
      </c>
      <c r="AQ87">
        <f t="shared" si="6"/>
        <v>0</v>
      </c>
      <c r="AR87">
        <f t="shared" si="6"/>
        <v>0</v>
      </c>
      <c r="AS87">
        <f t="shared" si="6"/>
        <v>0</v>
      </c>
      <c r="AT87">
        <f t="shared" si="6"/>
        <v>0</v>
      </c>
      <c r="AU87">
        <f t="shared" si="6"/>
        <v>0</v>
      </c>
      <c r="AV87">
        <f t="shared" si="6"/>
        <v>0</v>
      </c>
    </row>
    <row r="88" spans="1:48" x14ac:dyDescent="0.25">
      <c r="A88" t="str">
        <f t="shared" si="7"/>
        <v>Ecotoxicity, freshwater - inorganics</v>
      </c>
      <c r="B88" t="str">
        <f t="shared" si="7"/>
        <v>CTUe</v>
      </c>
      <c r="C88">
        <f t="shared" si="7"/>
        <v>604.06367999999998</v>
      </c>
      <c r="D88">
        <f t="shared" si="7"/>
        <v>0</v>
      </c>
      <c r="E88">
        <f t="shared" si="7"/>
        <v>210.48089999999999</v>
      </c>
      <c r="F88">
        <f t="shared" si="7"/>
        <v>48.374063</v>
      </c>
      <c r="G88">
        <f t="shared" si="7"/>
        <v>242.20239000000001</v>
      </c>
      <c r="H88">
        <f t="shared" si="7"/>
        <v>0.88640958000000003</v>
      </c>
      <c r="I88">
        <f t="shared" si="7"/>
        <v>0.11422851000000001</v>
      </c>
      <c r="J88">
        <f t="shared" si="7"/>
        <v>2.9978523E-2</v>
      </c>
      <c r="K88">
        <f t="shared" si="7"/>
        <v>1.4472390999999999E-2</v>
      </c>
      <c r="L88">
        <f t="shared" si="7"/>
        <v>8.9409668000000001E-3</v>
      </c>
      <c r="M88">
        <f t="shared" si="7"/>
        <v>1.1888035E-2</v>
      </c>
      <c r="N88">
        <f t="shared" si="7"/>
        <v>2.2154387000000001E-4</v>
      </c>
      <c r="O88">
        <f t="shared" si="7"/>
        <v>1.3438647999999999E-2</v>
      </c>
      <c r="P88">
        <f t="shared" si="7"/>
        <v>1.0164954E-4</v>
      </c>
      <c r="Q88">
        <f t="shared" si="7"/>
        <v>1.5679029000000001E-2</v>
      </c>
      <c r="R88">
        <f t="shared" si="7"/>
        <v>1.9547989E-5</v>
      </c>
      <c r="S88">
        <f t="shared" si="7"/>
        <v>4.1611230999999999E-2</v>
      </c>
      <c r="T88">
        <f t="shared" si="7"/>
        <v>6.4819998000000001E-4</v>
      </c>
      <c r="U88">
        <f t="shared" si="7"/>
        <v>3.2008639999999999E-3</v>
      </c>
      <c r="V88">
        <f t="shared" si="7"/>
        <v>9.0657338999999996E-7</v>
      </c>
      <c r="W88">
        <f t="shared" si="7"/>
        <v>1.7604752000000001E-2</v>
      </c>
      <c r="X88">
        <f t="shared" si="6"/>
        <v>2.0805615999999999E-2</v>
      </c>
      <c r="Y88">
        <f t="shared" si="6"/>
        <v>9.3830346000000001E-5</v>
      </c>
      <c r="Z88">
        <f t="shared" si="6"/>
        <v>13.033359000000001</v>
      </c>
      <c r="AA88">
        <f t="shared" si="6"/>
        <v>9.8486836999999994E-2</v>
      </c>
      <c r="AB88">
        <f t="shared" si="6"/>
        <v>0.14792855999999999</v>
      </c>
      <c r="AC88">
        <f t="shared" si="6"/>
        <v>3.3223854000000001E-4</v>
      </c>
      <c r="AD88">
        <f t="shared" si="6"/>
        <v>0.14448836000000001</v>
      </c>
      <c r="AE88">
        <f t="shared" si="6"/>
        <v>3.2451206999999999E-4</v>
      </c>
      <c r="AF88">
        <f t="shared" si="6"/>
        <v>3.449716</v>
      </c>
      <c r="AG88">
        <f t="shared" si="6"/>
        <v>1.4169330000000001E-2</v>
      </c>
      <c r="AH88">
        <f t="shared" si="6"/>
        <v>0.48500433999999998</v>
      </c>
      <c r="AI88">
        <f t="shared" si="6"/>
        <v>47.317498000000001</v>
      </c>
      <c r="AJ88">
        <f t="shared" si="6"/>
        <v>21.964821000000001</v>
      </c>
      <c r="AK88">
        <f t="shared" si="6"/>
        <v>8.7379157999999997</v>
      </c>
      <c r="AL88">
        <f t="shared" si="6"/>
        <v>1.5147698000000001</v>
      </c>
      <c r="AM88">
        <f t="shared" si="6"/>
        <v>2.2507144000000001</v>
      </c>
      <c r="AN88">
        <f t="shared" si="6"/>
        <v>2.6674603000000001</v>
      </c>
      <c r="AO88">
        <f t="shared" si="6"/>
        <v>2.6674603000000001</v>
      </c>
      <c r="AP88">
        <f t="shared" si="6"/>
        <v>0</v>
      </c>
      <c r="AQ88">
        <f t="shared" si="6"/>
        <v>0</v>
      </c>
      <c r="AR88">
        <f t="shared" si="6"/>
        <v>0</v>
      </c>
      <c r="AS88">
        <f t="shared" si="6"/>
        <v>0</v>
      </c>
      <c r="AT88">
        <f t="shared" si="6"/>
        <v>0</v>
      </c>
      <c r="AU88">
        <f t="shared" si="6"/>
        <v>0</v>
      </c>
      <c r="AV88">
        <f t="shared" si="6"/>
        <v>0</v>
      </c>
    </row>
    <row r="89" spans="1:48" x14ac:dyDescent="0.25">
      <c r="A89" t="str">
        <f t="shared" si="7"/>
        <v>Ecotoxicity, freshwater - organics - p.1</v>
      </c>
      <c r="B89" t="str">
        <f t="shared" si="7"/>
        <v>CTUe</v>
      </c>
      <c r="C89">
        <f t="shared" si="7"/>
        <v>426.73531000000003</v>
      </c>
      <c r="D89">
        <f t="shared" si="7"/>
        <v>0</v>
      </c>
      <c r="E89">
        <f t="shared" si="7"/>
        <v>186.06048000000001</v>
      </c>
      <c r="F89">
        <f t="shared" si="7"/>
        <v>37.671415000000003</v>
      </c>
      <c r="G89">
        <f t="shared" si="7"/>
        <v>131.8561</v>
      </c>
      <c r="H89">
        <f t="shared" si="7"/>
        <v>0.69029353999999998</v>
      </c>
      <c r="I89">
        <f t="shared" si="7"/>
        <v>3.8838933999999999E-2</v>
      </c>
      <c r="J89">
        <f t="shared" si="7"/>
        <v>1.0193023000000001E-2</v>
      </c>
      <c r="K89">
        <f t="shared" si="7"/>
        <v>4.9207699000000001E-3</v>
      </c>
      <c r="L89">
        <f t="shared" si="7"/>
        <v>5.7214401E-3</v>
      </c>
      <c r="M89">
        <f t="shared" si="7"/>
        <v>4.0420609999999996E-3</v>
      </c>
      <c r="N89">
        <f t="shared" si="7"/>
        <v>1.4176879E-4</v>
      </c>
      <c r="O89">
        <f t="shared" si="7"/>
        <v>4.5692863000000002E-3</v>
      </c>
      <c r="P89">
        <f t="shared" si="7"/>
        <v>6.5046854000000003E-5</v>
      </c>
      <c r="Q89">
        <f t="shared" si="7"/>
        <v>6.3072477999999996E-3</v>
      </c>
      <c r="R89">
        <f t="shared" si="7"/>
        <v>1.2509010000000001E-5</v>
      </c>
      <c r="S89">
        <f t="shared" si="7"/>
        <v>9.0552016999999999E-2</v>
      </c>
      <c r="T89">
        <f t="shared" si="7"/>
        <v>4.1479153000000002E-4</v>
      </c>
      <c r="U89">
        <f t="shared" si="7"/>
        <v>6.9655397000000004E-3</v>
      </c>
      <c r="V89">
        <f t="shared" si="7"/>
        <v>5.8012801999999996E-7</v>
      </c>
      <c r="W89">
        <f t="shared" si="7"/>
        <v>3.8310469E-2</v>
      </c>
      <c r="X89">
        <f t="shared" si="6"/>
        <v>4.5276008E-2</v>
      </c>
      <c r="Y89">
        <f t="shared" si="6"/>
        <v>6.0043249999999998E-5</v>
      </c>
      <c r="Z89">
        <f t="shared" si="6"/>
        <v>1.8181681000000001</v>
      </c>
      <c r="AA89">
        <f t="shared" si="6"/>
        <v>6.3022998999999996E-2</v>
      </c>
      <c r="AB89">
        <f t="shared" si="6"/>
        <v>1.3567477999999999E-2</v>
      </c>
      <c r="AC89">
        <f t="shared" si="6"/>
        <v>2.1260372999999999E-4</v>
      </c>
      <c r="AD89">
        <f t="shared" si="6"/>
        <v>1.3251956E-2</v>
      </c>
      <c r="AE89">
        <f t="shared" si="6"/>
        <v>2.0765945999999999E-4</v>
      </c>
      <c r="AF89">
        <f t="shared" si="6"/>
        <v>0.77433461000000003</v>
      </c>
      <c r="AG89">
        <f t="shared" si="6"/>
        <v>9.0671373E-3</v>
      </c>
      <c r="AH89">
        <f t="shared" si="6"/>
        <v>0.70610892999999997</v>
      </c>
      <c r="AI89">
        <f t="shared" si="6"/>
        <v>54.160066</v>
      </c>
      <c r="AJ89">
        <f t="shared" si="6"/>
        <v>4.9205807999999998</v>
      </c>
      <c r="AK89">
        <f t="shared" si="6"/>
        <v>4.0411979000000002</v>
      </c>
      <c r="AL89">
        <f t="shared" si="6"/>
        <v>1.1329315</v>
      </c>
      <c r="AM89">
        <f t="shared" si="6"/>
        <v>2.1929580999999998</v>
      </c>
      <c r="AN89">
        <f t="shared" si="6"/>
        <v>0.35494523</v>
      </c>
      <c r="AO89">
        <f t="shared" si="6"/>
        <v>0.35494523</v>
      </c>
      <c r="AP89">
        <f t="shared" si="6"/>
        <v>0</v>
      </c>
      <c r="AQ89">
        <f t="shared" si="6"/>
        <v>0</v>
      </c>
      <c r="AR89">
        <f t="shared" si="6"/>
        <v>0</v>
      </c>
      <c r="AS89">
        <f t="shared" si="6"/>
        <v>0</v>
      </c>
      <c r="AT89">
        <f t="shared" si="6"/>
        <v>0</v>
      </c>
      <c r="AU89">
        <f t="shared" si="6"/>
        <v>0</v>
      </c>
      <c r="AV89">
        <f t="shared" si="6"/>
        <v>0</v>
      </c>
    </row>
    <row r="90" spans="1:48" x14ac:dyDescent="0.25">
      <c r="A90" t="str">
        <f t="shared" si="7"/>
        <v>Ecotoxicity, freshwater - organics - p.2</v>
      </c>
      <c r="B90" t="str">
        <f t="shared" si="7"/>
        <v>CTUe</v>
      </c>
      <c r="C90">
        <f t="shared" si="7"/>
        <v>33.851768999999997</v>
      </c>
      <c r="D90">
        <f t="shared" si="7"/>
        <v>0</v>
      </c>
      <c r="E90">
        <f t="shared" si="7"/>
        <v>19.676528000000001</v>
      </c>
      <c r="F90">
        <f t="shared" si="7"/>
        <v>1.7929141</v>
      </c>
      <c r="G90">
        <f t="shared" si="7"/>
        <v>4.8412306000000003</v>
      </c>
      <c r="H90">
        <f t="shared" si="7"/>
        <v>3.2853477999999998E-2</v>
      </c>
      <c r="I90">
        <f t="shared" si="7"/>
        <v>1.0732207000000001E-2</v>
      </c>
      <c r="J90">
        <f t="shared" si="7"/>
        <v>2.8165973999999998E-3</v>
      </c>
      <c r="K90">
        <f t="shared" si="7"/>
        <v>1.3597367000000001E-3</v>
      </c>
      <c r="L90">
        <f t="shared" si="7"/>
        <v>2.5660924E-4</v>
      </c>
      <c r="M90">
        <f t="shared" si="7"/>
        <v>1.1169266000000001E-3</v>
      </c>
      <c r="N90">
        <f t="shared" si="7"/>
        <v>6.3583956000000001E-6</v>
      </c>
      <c r="O90">
        <f t="shared" si="7"/>
        <v>1.2626126E-3</v>
      </c>
      <c r="P90">
        <f t="shared" si="7"/>
        <v>2.9173815E-6</v>
      </c>
      <c r="Q90">
        <f t="shared" si="7"/>
        <v>1.5308925E-4</v>
      </c>
      <c r="R90">
        <f t="shared" si="7"/>
        <v>5.6103491000000001E-7</v>
      </c>
      <c r="S90">
        <f t="shared" si="7"/>
        <v>0.20784722</v>
      </c>
      <c r="T90">
        <f t="shared" si="7"/>
        <v>1.8603592000000001E-5</v>
      </c>
      <c r="U90">
        <f t="shared" si="7"/>
        <v>1.5988248E-2</v>
      </c>
      <c r="V90">
        <f t="shared" si="7"/>
        <v>2.6019009999999999E-8</v>
      </c>
      <c r="W90">
        <f t="shared" si="7"/>
        <v>8.7935364000000002E-2</v>
      </c>
      <c r="X90">
        <f t="shared" si="6"/>
        <v>0.10392361</v>
      </c>
      <c r="Y90">
        <f t="shared" si="6"/>
        <v>2.6929676000000001E-6</v>
      </c>
      <c r="Z90">
        <f t="shared" si="6"/>
        <v>0.43253447</v>
      </c>
      <c r="AA90">
        <f t="shared" si="6"/>
        <v>2.8266107E-3</v>
      </c>
      <c r="AB90">
        <f t="shared" si="6"/>
        <v>3.1317512E-3</v>
      </c>
      <c r="AC90">
        <f t="shared" si="6"/>
        <v>9.5353758999999996E-6</v>
      </c>
      <c r="AD90">
        <f t="shared" si="6"/>
        <v>3.0589198000000001E-3</v>
      </c>
      <c r="AE90">
        <f t="shared" si="6"/>
        <v>9.3136229999999996E-6</v>
      </c>
      <c r="AF90">
        <f t="shared" si="6"/>
        <v>0.23416891000000001</v>
      </c>
      <c r="AG90">
        <f t="shared" si="6"/>
        <v>4.066653E-4</v>
      </c>
      <c r="AH90">
        <f t="shared" si="6"/>
        <v>3.6963560999999999E-2</v>
      </c>
      <c r="AI90">
        <f t="shared" si="6"/>
        <v>0.76556975999999999</v>
      </c>
      <c r="AJ90">
        <f t="shared" si="6"/>
        <v>4.8027043000000003</v>
      </c>
      <c r="AK90">
        <f t="shared" si="6"/>
        <v>0.44259786000000001</v>
      </c>
      <c r="AL90">
        <f t="shared" si="6"/>
        <v>0.10932549</v>
      </c>
      <c r="AM90">
        <f t="shared" si="6"/>
        <v>0.16745863999999999</v>
      </c>
      <c r="AN90">
        <f t="shared" si="6"/>
        <v>7.4053358999999999E-2</v>
      </c>
      <c r="AO90">
        <f t="shared" si="6"/>
        <v>7.4053358999999999E-2</v>
      </c>
      <c r="AP90">
        <f t="shared" si="6"/>
        <v>0</v>
      </c>
      <c r="AQ90">
        <f t="shared" si="6"/>
        <v>0</v>
      </c>
      <c r="AR90">
        <f t="shared" ref="AR90:AV90" si="8">AR33</f>
        <v>0</v>
      </c>
      <c r="AS90">
        <f t="shared" si="8"/>
        <v>0</v>
      </c>
      <c r="AT90">
        <f t="shared" si="8"/>
        <v>0</v>
      </c>
      <c r="AU90">
        <f t="shared" si="8"/>
        <v>0</v>
      </c>
      <c r="AV90">
        <f t="shared" si="8"/>
        <v>0</v>
      </c>
    </row>
    <row r="91" spans="1:48" x14ac:dyDescent="0.25">
      <c r="A91" t="str">
        <f t="shared" si="7"/>
        <v>Human toxicity, cancer</v>
      </c>
      <c r="B91" t="str">
        <f t="shared" si="7"/>
        <v>CTUh</v>
      </c>
      <c r="C91">
        <f t="shared" si="7"/>
        <v>1.6015872999999999E-6</v>
      </c>
      <c r="D91">
        <f t="shared" si="7"/>
        <v>0</v>
      </c>
      <c r="E91">
        <f t="shared" si="7"/>
        <v>5.5449226000000003E-7</v>
      </c>
      <c r="F91">
        <f t="shared" si="7"/>
        <v>1.5807137000000001E-7</v>
      </c>
      <c r="G91">
        <f t="shared" si="7"/>
        <v>5.8513792999999997E-7</v>
      </c>
      <c r="H91">
        <f t="shared" si="7"/>
        <v>2.8965105000000001E-9</v>
      </c>
      <c r="I91">
        <f t="shared" si="7"/>
        <v>1.6476941999999999E-10</v>
      </c>
      <c r="J91">
        <f t="shared" si="7"/>
        <v>4.3242652999999997E-11</v>
      </c>
      <c r="K91">
        <f t="shared" si="7"/>
        <v>2.0875763E-11</v>
      </c>
      <c r="L91">
        <f t="shared" si="7"/>
        <v>2.4426238E-11</v>
      </c>
      <c r="M91">
        <f t="shared" si="7"/>
        <v>1.7147948000000002E-11</v>
      </c>
      <c r="N91">
        <f t="shared" si="7"/>
        <v>6.0524589000000004E-13</v>
      </c>
      <c r="O91">
        <f t="shared" si="7"/>
        <v>1.9384637E-11</v>
      </c>
      <c r="P91">
        <f t="shared" si="7"/>
        <v>2.7770105000000002E-13</v>
      </c>
      <c r="Q91">
        <f t="shared" si="7"/>
        <v>2.7764731E-11</v>
      </c>
      <c r="R91">
        <f t="shared" si="7"/>
        <v>5.3404049000000001E-14</v>
      </c>
      <c r="S91">
        <f t="shared" si="7"/>
        <v>1.1276946E-10</v>
      </c>
      <c r="T91">
        <f t="shared" si="7"/>
        <v>1.7708472999999999E-12</v>
      </c>
      <c r="U91">
        <f t="shared" si="7"/>
        <v>8.6745741999999999E-12</v>
      </c>
      <c r="V91">
        <f t="shared" si="7"/>
        <v>2.4767095000000001E-15</v>
      </c>
      <c r="W91">
        <f t="shared" si="7"/>
        <v>4.7710158000000003E-11</v>
      </c>
      <c r="X91">
        <f t="shared" ref="X91:AV101" si="9">X34</f>
        <v>5.6384732000000001E-11</v>
      </c>
      <c r="Y91">
        <f t="shared" si="9"/>
        <v>2.5633944E-13</v>
      </c>
      <c r="Z91">
        <f t="shared" si="9"/>
        <v>7.3189719000000002E-9</v>
      </c>
      <c r="AA91">
        <f t="shared" si="9"/>
        <v>2.6906072E-10</v>
      </c>
      <c r="AB91">
        <f t="shared" si="9"/>
        <v>5.4913632999999998E-11</v>
      </c>
      <c r="AC91">
        <f t="shared" si="9"/>
        <v>9.0765775000000001E-13</v>
      </c>
      <c r="AD91">
        <f t="shared" si="9"/>
        <v>5.3636572E-11</v>
      </c>
      <c r="AE91">
        <f t="shared" si="9"/>
        <v>8.8654943000000001E-13</v>
      </c>
      <c r="AF91">
        <f t="shared" si="9"/>
        <v>2.9904468E-9</v>
      </c>
      <c r="AG91">
        <f t="shared" si="9"/>
        <v>3.8709844000000002E-11</v>
      </c>
      <c r="AH91">
        <f t="shared" si="9"/>
        <v>3.1597977999999999E-9</v>
      </c>
      <c r="AI91">
        <f t="shared" si="9"/>
        <v>2.3684711000000001E-7</v>
      </c>
      <c r="AJ91">
        <f t="shared" si="9"/>
        <v>1.830893E-8</v>
      </c>
      <c r="AK91">
        <f t="shared" si="9"/>
        <v>1.5012611999999999E-8</v>
      </c>
      <c r="AL91">
        <f t="shared" si="9"/>
        <v>5.1606219000000001E-9</v>
      </c>
      <c r="AM91">
        <f t="shared" si="9"/>
        <v>9.7250024000000002E-9</v>
      </c>
      <c r="AN91">
        <f t="shared" si="9"/>
        <v>1.5014546E-9</v>
      </c>
      <c r="AO91">
        <f t="shared" si="9"/>
        <v>1.5014546E-9</v>
      </c>
      <c r="AP91">
        <f t="shared" si="9"/>
        <v>0</v>
      </c>
      <c r="AQ91">
        <f t="shared" si="9"/>
        <v>0</v>
      </c>
      <c r="AR91">
        <f t="shared" si="9"/>
        <v>0</v>
      </c>
      <c r="AS91">
        <f t="shared" si="9"/>
        <v>0</v>
      </c>
      <c r="AT91">
        <f t="shared" si="9"/>
        <v>0</v>
      </c>
      <c r="AU91">
        <f t="shared" si="9"/>
        <v>0</v>
      </c>
      <c r="AV91">
        <f t="shared" si="9"/>
        <v>0</v>
      </c>
    </row>
    <row r="92" spans="1:48" x14ac:dyDescent="0.25">
      <c r="A92" t="str">
        <f t="shared" si="7"/>
        <v>Human toxicity, cancer - inorganics</v>
      </c>
      <c r="B92" t="str">
        <f t="shared" si="7"/>
        <v>CTUh</v>
      </c>
      <c r="C92">
        <f t="shared" si="7"/>
        <v>1.9066747E-8</v>
      </c>
      <c r="D92">
        <f t="shared" si="7"/>
        <v>0</v>
      </c>
      <c r="E92">
        <f t="shared" si="7"/>
        <v>9.8803259999999995E-9</v>
      </c>
      <c r="F92">
        <f t="shared" si="7"/>
        <v>1.8162732E-9</v>
      </c>
      <c r="G92">
        <f t="shared" si="7"/>
        <v>2.7405021E-9</v>
      </c>
      <c r="H92">
        <f t="shared" si="7"/>
        <v>3.3281512000000001E-11</v>
      </c>
      <c r="I92">
        <f t="shared" si="7"/>
        <v>4.6522208999999999E-12</v>
      </c>
      <c r="J92">
        <f t="shared" si="7"/>
        <v>1.2209449E-12</v>
      </c>
      <c r="K92">
        <f t="shared" si="7"/>
        <v>5.8942164999999997E-13</v>
      </c>
      <c r="L92">
        <f t="shared" si="7"/>
        <v>2.9295755999999998E-13</v>
      </c>
      <c r="M92">
        <f t="shared" si="7"/>
        <v>4.8416779E-13</v>
      </c>
      <c r="N92">
        <f t="shared" si="7"/>
        <v>7.2590531000000005E-15</v>
      </c>
      <c r="O92">
        <f t="shared" si="7"/>
        <v>5.4732010999999998E-13</v>
      </c>
      <c r="P92">
        <f t="shared" si="7"/>
        <v>3.3306244000000001E-15</v>
      </c>
      <c r="Q92">
        <f t="shared" si="7"/>
        <v>1.8467340999999999E-13</v>
      </c>
      <c r="R92">
        <f t="shared" si="7"/>
        <v>6.4050469E-16</v>
      </c>
      <c r="S92">
        <f t="shared" si="7"/>
        <v>1.7956209000000001E-12</v>
      </c>
      <c r="T92">
        <f t="shared" si="7"/>
        <v>2.1238764000000001E-14</v>
      </c>
      <c r="U92">
        <f t="shared" si="7"/>
        <v>1.3812468000000001E-13</v>
      </c>
      <c r="V92">
        <f t="shared" si="7"/>
        <v>2.9704564999999998E-17</v>
      </c>
      <c r="W92">
        <f t="shared" si="7"/>
        <v>7.5968575000000004E-13</v>
      </c>
      <c r="X92">
        <f t="shared" si="9"/>
        <v>8.9781043999999996E-13</v>
      </c>
      <c r="Y92">
        <f t="shared" si="9"/>
        <v>3.0744224999999999E-15</v>
      </c>
      <c r="Z92">
        <f t="shared" si="9"/>
        <v>2.2882668E-10</v>
      </c>
      <c r="AA92">
        <f t="shared" si="9"/>
        <v>3.226996E-12</v>
      </c>
      <c r="AB92">
        <f t="shared" si="9"/>
        <v>1.7811926000000001E-12</v>
      </c>
      <c r="AC92">
        <f t="shared" si="9"/>
        <v>1.0886048E-14</v>
      </c>
      <c r="AD92">
        <f t="shared" si="9"/>
        <v>1.7397695000000001E-12</v>
      </c>
      <c r="AE92">
        <f t="shared" si="9"/>
        <v>1.0632883999999999E-14</v>
      </c>
      <c r="AF92">
        <f t="shared" si="9"/>
        <v>1.1508662E-10</v>
      </c>
      <c r="AG92">
        <f t="shared" si="9"/>
        <v>4.6426885000000004E-13</v>
      </c>
      <c r="AH92">
        <f t="shared" si="9"/>
        <v>6.9736267000000006E-11</v>
      </c>
      <c r="AI92">
        <f t="shared" si="9"/>
        <v>1.7387137E-9</v>
      </c>
      <c r="AJ92">
        <f t="shared" si="9"/>
        <v>1.6821429E-9</v>
      </c>
      <c r="AK92">
        <f t="shared" si="9"/>
        <v>5.9962025000000002E-10</v>
      </c>
      <c r="AL92">
        <f t="shared" si="9"/>
        <v>4.4356210999999999E-11</v>
      </c>
      <c r="AM92">
        <f t="shared" si="9"/>
        <v>7.9770144999999999E-11</v>
      </c>
      <c r="AN92">
        <f t="shared" si="9"/>
        <v>1.9279079999999999E-11</v>
      </c>
      <c r="AO92">
        <f t="shared" si="9"/>
        <v>1.9279079999999999E-11</v>
      </c>
      <c r="AP92">
        <f t="shared" si="9"/>
        <v>0</v>
      </c>
      <c r="AQ92">
        <f t="shared" si="9"/>
        <v>0</v>
      </c>
      <c r="AR92">
        <f t="shared" si="9"/>
        <v>0</v>
      </c>
      <c r="AS92">
        <f t="shared" si="9"/>
        <v>0</v>
      </c>
      <c r="AT92">
        <f t="shared" si="9"/>
        <v>0</v>
      </c>
      <c r="AU92">
        <f t="shared" si="9"/>
        <v>0</v>
      </c>
      <c r="AV92">
        <f t="shared" si="9"/>
        <v>0</v>
      </c>
    </row>
    <row r="93" spans="1:48" x14ac:dyDescent="0.25">
      <c r="A93" t="str">
        <f t="shared" si="7"/>
        <v>Human toxicity, cancer - organics</v>
      </c>
      <c r="B93" t="str">
        <f t="shared" si="7"/>
        <v>CTUh</v>
      </c>
      <c r="C93">
        <f t="shared" si="7"/>
        <v>1.5825204999999999E-6</v>
      </c>
      <c r="D93">
        <f t="shared" si="7"/>
        <v>0</v>
      </c>
      <c r="E93">
        <f t="shared" si="7"/>
        <v>5.4461193000000002E-7</v>
      </c>
      <c r="F93">
        <f t="shared" si="7"/>
        <v>1.5625510000000001E-7</v>
      </c>
      <c r="G93">
        <f t="shared" si="7"/>
        <v>5.8239743000000002E-7</v>
      </c>
      <c r="H93">
        <f t="shared" si="7"/>
        <v>2.8632289999999999E-9</v>
      </c>
      <c r="I93">
        <f t="shared" si="7"/>
        <v>1.601172E-10</v>
      </c>
      <c r="J93">
        <f t="shared" si="7"/>
        <v>4.2021707999999998E-11</v>
      </c>
      <c r="K93">
        <f t="shared" si="7"/>
        <v>2.0286342E-11</v>
      </c>
      <c r="L93">
        <f t="shared" si="7"/>
        <v>2.4133280000000002E-11</v>
      </c>
      <c r="M93">
        <f t="shared" si="7"/>
        <v>1.6663780999999999E-11</v>
      </c>
      <c r="N93">
        <f t="shared" si="7"/>
        <v>5.9798683999999997E-13</v>
      </c>
      <c r="O93">
        <f t="shared" si="7"/>
        <v>1.8837316999999999E-11</v>
      </c>
      <c r="P93">
        <f t="shared" si="7"/>
        <v>2.7437043000000001E-13</v>
      </c>
      <c r="Q93">
        <f t="shared" si="7"/>
        <v>2.7580058000000001E-11</v>
      </c>
      <c r="R93">
        <f t="shared" si="7"/>
        <v>5.2763544E-14</v>
      </c>
      <c r="S93">
        <f t="shared" si="7"/>
        <v>1.1097384E-10</v>
      </c>
      <c r="T93">
        <f t="shared" si="7"/>
        <v>1.7496085E-12</v>
      </c>
      <c r="U93">
        <f t="shared" si="7"/>
        <v>8.5364494999999993E-12</v>
      </c>
      <c r="V93">
        <f t="shared" si="7"/>
        <v>2.447005E-15</v>
      </c>
      <c r="W93">
        <f t="shared" si="7"/>
        <v>4.6950471999999998E-11</v>
      </c>
      <c r="X93">
        <f t="shared" si="9"/>
        <v>5.5486922000000001E-11</v>
      </c>
      <c r="Y93">
        <f t="shared" si="9"/>
        <v>2.5326501000000002E-13</v>
      </c>
      <c r="Z93">
        <f t="shared" si="9"/>
        <v>7.0901452000000001E-9</v>
      </c>
      <c r="AA93">
        <f t="shared" si="9"/>
        <v>2.6583371999999998E-10</v>
      </c>
      <c r="AB93">
        <f t="shared" si="9"/>
        <v>5.3132441000000002E-11</v>
      </c>
      <c r="AC93">
        <f t="shared" si="9"/>
        <v>8.967717E-13</v>
      </c>
      <c r="AD93">
        <f t="shared" si="9"/>
        <v>5.1896801999999999E-11</v>
      </c>
      <c r="AE93">
        <f t="shared" si="9"/>
        <v>8.7591655E-13</v>
      </c>
      <c r="AF93">
        <f t="shared" si="9"/>
        <v>2.8753601999999999E-9</v>
      </c>
      <c r="AG93">
        <f t="shared" si="9"/>
        <v>3.8245575000000002E-11</v>
      </c>
      <c r="AH93">
        <f t="shared" si="9"/>
        <v>3.0900616000000001E-9</v>
      </c>
      <c r="AI93">
        <f t="shared" si="9"/>
        <v>2.3510840000000001E-7</v>
      </c>
      <c r="AJ93">
        <f t="shared" si="9"/>
        <v>1.6626786999999999E-8</v>
      </c>
      <c r="AK93">
        <f t="shared" si="9"/>
        <v>1.4412992000000001E-8</v>
      </c>
      <c r="AL93">
        <f t="shared" si="9"/>
        <v>5.1162656999999996E-9</v>
      </c>
      <c r="AM93">
        <f t="shared" si="9"/>
        <v>9.6452322999999993E-9</v>
      </c>
      <c r="AN93">
        <f t="shared" si="9"/>
        <v>1.4821755E-9</v>
      </c>
      <c r="AO93">
        <f t="shared" si="9"/>
        <v>1.4821755E-9</v>
      </c>
      <c r="AP93">
        <f t="shared" si="9"/>
        <v>0</v>
      </c>
      <c r="AQ93">
        <f t="shared" si="9"/>
        <v>0</v>
      </c>
      <c r="AR93">
        <f t="shared" si="9"/>
        <v>0</v>
      </c>
      <c r="AS93">
        <f t="shared" si="9"/>
        <v>0</v>
      </c>
      <c r="AT93">
        <f t="shared" si="9"/>
        <v>0</v>
      </c>
      <c r="AU93">
        <f t="shared" si="9"/>
        <v>0</v>
      </c>
      <c r="AV93">
        <f t="shared" si="9"/>
        <v>0</v>
      </c>
    </row>
    <row r="94" spans="1:48" x14ac:dyDescent="0.25">
      <c r="A94" t="str">
        <f t="shared" si="7"/>
        <v>Human toxicity, non-cancer</v>
      </c>
      <c r="B94" t="str">
        <f t="shared" si="7"/>
        <v>CTUh</v>
      </c>
      <c r="C94">
        <f t="shared" si="7"/>
        <v>1.9466973999999998E-6</v>
      </c>
      <c r="D94">
        <f t="shared" si="7"/>
        <v>0</v>
      </c>
      <c r="E94">
        <f t="shared" si="7"/>
        <v>1.045701E-6</v>
      </c>
      <c r="F94">
        <f t="shared" si="7"/>
        <v>2.4446216000000001E-7</v>
      </c>
      <c r="G94">
        <f t="shared" si="7"/>
        <v>2.6195043000000001E-7</v>
      </c>
      <c r="H94">
        <f t="shared" si="7"/>
        <v>4.4795411000000004E-9</v>
      </c>
      <c r="I94">
        <f t="shared" si="7"/>
        <v>3.9262444000000001E-10</v>
      </c>
      <c r="J94">
        <f t="shared" si="7"/>
        <v>1.0304171000000001E-10</v>
      </c>
      <c r="K94">
        <f t="shared" si="7"/>
        <v>4.9744274E-11</v>
      </c>
      <c r="L94">
        <f t="shared" si="7"/>
        <v>3.3998671000000001E-11</v>
      </c>
      <c r="M94">
        <f t="shared" si="7"/>
        <v>4.0861368000000003E-11</v>
      </c>
      <c r="N94">
        <f t="shared" si="7"/>
        <v>8.4243656000000001E-13</v>
      </c>
      <c r="O94">
        <f t="shared" si="7"/>
        <v>4.6191110999999999E-11</v>
      </c>
      <c r="P94">
        <f t="shared" si="7"/>
        <v>3.8652970999999998E-13</v>
      </c>
      <c r="Q94">
        <f t="shared" si="7"/>
        <v>1.6277637E-11</v>
      </c>
      <c r="R94">
        <f t="shared" si="7"/>
        <v>7.4332636999999996E-14</v>
      </c>
      <c r="S94">
        <f t="shared" si="7"/>
        <v>2.1745645999999999E-10</v>
      </c>
      <c r="T94">
        <f t="shared" si="7"/>
        <v>2.4648272000000001E-12</v>
      </c>
      <c r="U94">
        <f t="shared" si="7"/>
        <v>1.672742E-11</v>
      </c>
      <c r="V94">
        <f t="shared" si="7"/>
        <v>3.4473106999999999E-15</v>
      </c>
      <c r="W94">
        <f t="shared" si="7"/>
        <v>9.2000809000000001E-11</v>
      </c>
      <c r="X94">
        <f t="shared" si="9"/>
        <v>1.0872823E-10</v>
      </c>
      <c r="Y94">
        <f t="shared" si="9"/>
        <v>3.5679666000000003E-13</v>
      </c>
      <c r="Z94">
        <f t="shared" si="9"/>
        <v>1.8214296999999999E-8</v>
      </c>
      <c r="AA94">
        <f t="shared" si="9"/>
        <v>3.7450330000000002E-10</v>
      </c>
      <c r="AB94">
        <f t="shared" si="9"/>
        <v>1.4197791000000001E-10</v>
      </c>
      <c r="AC94">
        <f t="shared" si="9"/>
        <v>1.263361E-12</v>
      </c>
      <c r="AD94">
        <f t="shared" si="9"/>
        <v>1.386761E-10</v>
      </c>
      <c r="AE94">
        <f t="shared" si="9"/>
        <v>1.2339805E-12</v>
      </c>
      <c r="AF94">
        <f t="shared" si="9"/>
        <v>1.0111249E-8</v>
      </c>
      <c r="AG94">
        <f t="shared" si="9"/>
        <v>5.3879899999999999E-11</v>
      </c>
      <c r="AH94">
        <f t="shared" si="9"/>
        <v>5.3476587999999997E-9</v>
      </c>
      <c r="AI94">
        <f t="shared" si="9"/>
        <v>7.6954256999999995E-8</v>
      </c>
      <c r="AJ94">
        <f t="shared" si="9"/>
        <v>1.6292437E-7</v>
      </c>
      <c r="AK94">
        <f t="shared" si="9"/>
        <v>1.0426476E-7</v>
      </c>
      <c r="AL94">
        <f t="shared" si="9"/>
        <v>4.0599510999999998E-9</v>
      </c>
      <c r="AM94">
        <f t="shared" si="9"/>
        <v>4.4144730000000001E-9</v>
      </c>
      <c r="AN94">
        <f t="shared" si="9"/>
        <v>1.9798867000000001E-9</v>
      </c>
      <c r="AO94">
        <f t="shared" si="9"/>
        <v>1.9798867000000001E-9</v>
      </c>
      <c r="AP94">
        <f t="shared" si="9"/>
        <v>0</v>
      </c>
      <c r="AQ94">
        <f t="shared" si="9"/>
        <v>0</v>
      </c>
      <c r="AR94">
        <f t="shared" si="9"/>
        <v>0</v>
      </c>
      <c r="AS94">
        <f t="shared" si="9"/>
        <v>0</v>
      </c>
      <c r="AT94">
        <f t="shared" si="9"/>
        <v>0</v>
      </c>
      <c r="AU94">
        <f t="shared" si="9"/>
        <v>0</v>
      </c>
      <c r="AV94">
        <f t="shared" si="9"/>
        <v>0</v>
      </c>
    </row>
    <row r="95" spans="1:48" hidden="1" x14ac:dyDescent="0.25">
      <c r="A95" t="str">
        <f t="shared" si="7"/>
        <v>Human toxicity, non-cancer - inorganics</v>
      </c>
      <c r="B95" t="str">
        <f t="shared" si="7"/>
        <v>CTUh</v>
      </c>
      <c r="C95">
        <f t="shared" si="7"/>
        <v>1.839287E-6</v>
      </c>
      <c r="D95">
        <f t="shared" si="7"/>
        <v>0</v>
      </c>
      <c r="E95">
        <f t="shared" si="7"/>
        <v>9.8884175E-7</v>
      </c>
      <c r="F95">
        <f t="shared" si="7"/>
        <v>2.3002906999999999E-7</v>
      </c>
      <c r="G95">
        <f t="shared" si="7"/>
        <v>2.4512931000000001E-7</v>
      </c>
      <c r="H95">
        <f t="shared" si="7"/>
        <v>4.2150682000000003E-9</v>
      </c>
      <c r="I95">
        <f t="shared" si="7"/>
        <v>3.1234950000000001E-10</v>
      </c>
      <c r="J95">
        <f t="shared" si="7"/>
        <v>8.1974076999999997E-11</v>
      </c>
      <c r="K95">
        <f t="shared" si="7"/>
        <v>3.9573691999999997E-11</v>
      </c>
      <c r="L95">
        <f t="shared" si="7"/>
        <v>3.1832891000000003E-11</v>
      </c>
      <c r="M95">
        <f t="shared" si="7"/>
        <v>3.2506961000000003E-11</v>
      </c>
      <c r="N95">
        <f t="shared" si="7"/>
        <v>7.8877175999999997E-13</v>
      </c>
      <c r="O95">
        <f t="shared" si="7"/>
        <v>3.6747000000000002E-11</v>
      </c>
      <c r="P95">
        <f t="shared" si="7"/>
        <v>3.6190704E-13</v>
      </c>
      <c r="Q95">
        <f t="shared" si="7"/>
        <v>1.5383446999999999E-11</v>
      </c>
      <c r="R95">
        <f t="shared" si="7"/>
        <v>6.9597507999999996E-14</v>
      </c>
      <c r="S95">
        <f t="shared" si="7"/>
        <v>2.1007666999999999E-10</v>
      </c>
      <c r="T95">
        <f t="shared" si="7"/>
        <v>2.3078130000000002E-12</v>
      </c>
      <c r="U95">
        <f t="shared" si="7"/>
        <v>1.6159744E-11</v>
      </c>
      <c r="V95">
        <f t="shared" si="7"/>
        <v>3.2277105000000001E-15</v>
      </c>
      <c r="W95">
        <f t="shared" si="7"/>
        <v>8.8878591000000002E-11</v>
      </c>
      <c r="X95">
        <f t="shared" si="9"/>
        <v>1.0503834E-10</v>
      </c>
      <c r="Y95">
        <f t="shared" si="9"/>
        <v>3.3406804000000001E-13</v>
      </c>
      <c r="Z95">
        <f t="shared" si="9"/>
        <v>1.672277E-8</v>
      </c>
      <c r="AA95">
        <f t="shared" si="9"/>
        <v>3.5064672999999999E-10</v>
      </c>
      <c r="AB95">
        <f t="shared" si="9"/>
        <v>1.3052485999999999E-10</v>
      </c>
      <c r="AC95">
        <f t="shared" si="9"/>
        <v>1.1828824999999999E-12</v>
      </c>
      <c r="AD95">
        <f t="shared" si="9"/>
        <v>1.2748940000000001E-10</v>
      </c>
      <c r="AE95">
        <f t="shared" si="9"/>
        <v>1.1553737000000001E-12</v>
      </c>
      <c r="AF95">
        <f t="shared" si="9"/>
        <v>8.4424093000000002E-9</v>
      </c>
      <c r="AG95">
        <f t="shared" si="9"/>
        <v>5.0447647999999997E-11</v>
      </c>
      <c r="AH95">
        <f t="shared" si="9"/>
        <v>5.3110079000000004E-9</v>
      </c>
      <c r="AI95">
        <f t="shared" si="9"/>
        <v>7.3661735999999997E-8</v>
      </c>
      <c r="AJ95">
        <f t="shared" si="9"/>
        <v>1.5361656000000001E-7</v>
      </c>
      <c r="AK95">
        <f t="shared" si="9"/>
        <v>1.0273495E-7</v>
      </c>
      <c r="AL95">
        <f t="shared" si="9"/>
        <v>3.3648216000000001E-9</v>
      </c>
      <c r="AM95">
        <f t="shared" si="9"/>
        <v>3.7376115000000004E-9</v>
      </c>
      <c r="AN95">
        <f t="shared" si="9"/>
        <v>1.8440544E-9</v>
      </c>
      <c r="AO95">
        <f t="shared" si="9"/>
        <v>1.8440544E-9</v>
      </c>
      <c r="AP95">
        <f t="shared" si="9"/>
        <v>0</v>
      </c>
      <c r="AQ95">
        <f t="shared" si="9"/>
        <v>0</v>
      </c>
      <c r="AR95">
        <f t="shared" si="9"/>
        <v>0</v>
      </c>
      <c r="AS95">
        <f t="shared" si="9"/>
        <v>0</v>
      </c>
      <c r="AT95">
        <f t="shared" si="9"/>
        <v>0</v>
      </c>
      <c r="AU95">
        <f t="shared" si="9"/>
        <v>0</v>
      </c>
      <c r="AV95">
        <f t="shared" si="9"/>
        <v>0</v>
      </c>
    </row>
    <row r="96" spans="1:48" hidden="1" x14ac:dyDescent="0.25">
      <c r="A96" t="str">
        <f t="shared" si="7"/>
        <v>Human toxicity, non-cancer - organics</v>
      </c>
      <c r="B96" t="str">
        <f t="shared" si="7"/>
        <v>CTUh</v>
      </c>
      <c r="C96">
        <f t="shared" si="7"/>
        <v>1.0741039000000001E-7</v>
      </c>
      <c r="D96">
        <f t="shared" si="7"/>
        <v>0</v>
      </c>
      <c r="E96">
        <f t="shared" si="7"/>
        <v>5.6859258000000003E-8</v>
      </c>
      <c r="F96">
        <f t="shared" si="7"/>
        <v>1.4433091E-8</v>
      </c>
      <c r="G96">
        <f t="shared" si="7"/>
        <v>1.6821119E-8</v>
      </c>
      <c r="H96">
        <f t="shared" si="7"/>
        <v>2.6447292999999999E-10</v>
      </c>
      <c r="I96">
        <f t="shared" si="7"/>
        <v>8.0274945000000003E-11</v>
      </c>
      <c r="J96">
        <f t="shared" si="7"/>
        <v>2.1067632999999998E-11</v>
      </c>
      <c r="K96">
        <f t="shared" si="7"/>
        <v>1.0170581E-11</v>
      </c>
      <c r="L96">
        <f t="shared" si="7"/>
        <v>2.1657795999999999E-12</v>
      </c>
      <c r="M96">
        <f t="shared" si="7"/>
        <v>8.3544060999999995E-12</v>
      </c>
      <c r="N96">
        <f t="shared" si="7"/>
        <v>5.3664800000000002E-14</v>
      </c>
      <c r="O96">
        <f t="shared" si="7"/>
        <v>9.4441112000000001E-12</v>
      </c>
      <c r="P96">
        <f t="shared" si="7"/>
        <v>2.4622672999999998E-14</v>
      </c>
      <c r="Q96">
        <f t="shared" si="7"/>
        <v>8.9419046999999998E-13</v>
      </c>
      <c r="R96">
        <f t="shared" si="7"/>
        <v>4.7351294000000002E-15</v>
      </c>
      <c r="S96">
        <f t="shared" si="7"/>
        <v>7.3797873999999997E-12</v>
      </c>
      <c r="T96">
        <f t="shared" si="7"/>
        <v>1.5701415E-13</v>
      </c>
      <c r="U96">
        <f t="shared" si="7"/>
        <v>5.6767595000000005E-13</v>
      </c>
      <c r="V96">
        <f t="shared" si="7"/>
        <v>2.196002E-16</v>
      </c>
      <c r="W96">
        <f t="shared" si="7"/>
        <v>3.1222176999999999E-12</v>
      </c>
      <c r="X96">
        <f t="shared" si="9"/>
        <v>3.6898936999999999E-12</v>
      </c>
      <c r="Y96">
        <f t="shared" si="9"/>
        <v>2.2728621E-14</v>
      </c>
      <c r="Z96">
        <f t="shared" si="9"/>
        <v>1.4915266000000001E-9</v>
      </c>
      <c r="AA96">
        <f t="shared" si="9"/>
        <v>2.3856567999999998E-11</v>
      </c>
      <c r="AB96">
        <f t="shared" si="9"/>
        <v>1.145305E-11</v>
      </c>
      <c r="AC96">
        <f t="shared" si="9"/>
        <v>8.0478483999999997E-14</v>
      </c>
      <c r="AD96">
        <f t="shared" si="9"/>
        <v>1.11867E-11</v>
      </c>
      <c r="AE96">
        <f t="shared" si="9"/>
        <v>7.8606891000000003E-14</v>
      </c>
      <c r="AF96">
        <f t="shared" si="9"/>
        <v>1.6688394E-9</v>
      </c>
      <c r="AG96">
        <f t="shared" si="9"/>
        <v>3.4322514E-12</v>
      </c>
      <c r="AH96">
        <f t="shared" si="9"/>
        <v>3.6650933E-11</v>
      </c>
      <c r="AI96">
        <f t="shared" si="9"/>
        <v>3.2925214000000002E-9</v>
      </c>
      <c r="AJ96">
        <f t="shared" si="9"/>
        <v>9.3078052000000005E-9</v>
      </c>
      <c r="AK96">
        <f t="shared" si="9"/>
        <v>1.5298034000000001E-9</v>
      </c>
      <c r="AL96">
        <f t="shared" si="9"/>
        <v>6.9512951000000005E-10</v>
      </c>
      <c r="AM96">
        <f t="shared" si="9"/>
        <v>6.7686154999999995E-10</v>
      </c>
      <c r="AN96">
        <f t="shared" si="9"/>
        <v>1.3583222E-10</v>
      </c>
      <c r="AO96">
        <f t="shared" si="9"/>
        <v>1.3583222E-10</v>
      </c>
      <c r="AP96">
        <f t="shared" si="9"/>
        <v>0</v>
      </c>
      <c r="AQ96">
        <f t="shared" si="9"/>
        <v>0</v>
      </c>
      <c r="AR96">
        <f t="shared" si="9"/>
        <v>0</v>
      </c>
      <c r="AS96">
        <f t="shared" si="9"/>
        <v>0</v>
      </c>
      <c r="AT96">
        <f t="shared" si="9"/>
        <v>0</v>
      </c>
      <c r="AU96">
        <f t="shared" si="9"/>
        <v>0</v>
      </c>
      <c r="AV96">
        <f t="shared" si="9"/>
        <v>0</v>
      </c>
    </row>
    <row r="97" spans="1:48" hidden="1" x14ac:dyDescent="0.25">
      <c r="A97" t="str">
        <f t="shared" si="7"/>
        <v>Land use</v>
      </c>
      <c r="B97" t="str">
        <f t="shared" si="7"/>
        <v>Pt</v>
      </c>
      <c r="C97">
        <f t="shared" si="7"/>
        <v>104163.25</v>
      </c>
      <c r="D97">
        <f t="shared" si="7"/>
        <v>0</v>
      </c>
      <c r="E97">
        <f t="shared" si="7"/>
        <v>102924.24</v>
      </c>
      <c r="F97">
        <f t="shared" si="7"/>
        <v>372.81529</v>
      </c>
      <c r="G97">
        <f t="shared" si="7"/>
        <v>77.120902000000001</v>
      </c>
      <c r="H97">
        <f t="shared" si="7"/>
        <v>6.8314924000000001</v>
      </c>
      <c r="I97">
        <f t="shared" si="7"/>
        <v>0.13176239000000001</v>
      </c>
      <c r="J97">
        <f t="shared" si="7"/>
        <v>3.4580172999999999E-2</v>
      </c>
      <c r="K97">
        <f t="shared" si="7"/>
        <v>1.6693876999999999E-2</v>
      </c>
      <c r="L97">
        <f t="shared" si="7"/>
        <v>2.9334755000000001E-2</v>
      </c>
      <c r="M97">
        <f t="shared" si="7"/>
        <v>1.3712827E-2</v>
      </c>
      <c r="N97">
        <f t="shared" si="7"/>
        <v>7.2687163999999996E-4</v>
      </c>
      <c r="O97">
        <f t="shared" si="7"/>
        <v>1.5501457E-2</v>
      </c>
      <c r="P97">
        <f t="shared" si="7"/>
        <v>3.3350581000000002E-4</v>
      </c>
      <c r="Q97">
        <f t="shared" si="7"/>
        <v>6.7516933000000001E-3</v>
      </c>
      <c r="R97">
        <f t="shared" si="7"/>
        <v>6.4135732999999993E-5</v>
      </c>
      <c r="S97">
        <f t="shared" si="7"/>
        <v>0.61870316000000003</v>
      </c>
      <c r="T97">
        <f t="shared" si="7"/>
        <v>2.1267037E-3</v>
      </c>
      <c r="U97">
        <f t="shared" si="7"/>
        <v>4.7592550999999997E-2</v>
      </c>
      <c r="V97">
        <f t="shared" si="7"/>
        <v>2.9744108000000001E-6</v>
      </c>
      <c r="W97">
        <f t="shared" si="7"/>
        <v>0.26175903</v>
      </c>
      <c r="X97">
        <f t="shared" si="9"/>
        <v>0.30935158000000001</v>
      </c>
      <c r="Y97">
        <f t="shared" si="9"/>
        <v>3.0785152000000003E-4</v>
      </c>
      <c r="Z97">
        <f t="shared" si="9"/>
        <v>10.155564</v>
      </c>
      <c r="AA97">
        <f t="shared" si="9"/>
        <v>0.32312917000000002</v>
      </c>
      <c r="AB97">
        <f t="shared" si="9"/>
        <v>7.8534914999999997E-2</v>
      </c>
      <c r="AC97">
        <f t="shared" si="9"/>
        <v>1.090054E-3</v>
      </c>
      <c r="AD97">
        <f t="shared" si="9"/>
        <v>7.6708522000000001E-2</v>
      </c>
      <c r="AE97">
        <f t="shared" si="9"/>
        <v>1.0647039000000001E-3</v>
      </c>
      <c r="AF97">
        <f t="shared" si="9"/>
        <v>4.2683572999999999</v>
      </c>
      <c r="AG97">
        <f t="shared" si="9"/>
        <v>4.6488689E-2</v>
      </c>
      <c r="AH97">
        <f t="shared" si="9"/>
        <v>0.38569313</v>
      </c>
      <c r="AI97">
        <f t="shared" si="9"/>
        <v>171.01554999999999</v>
      </c>
      <c r="AJ97">
        <f t="shared" si="9"/>
        <v>11.890623</v>
      </c>
      <c r="AK97">
        <f t="shared" si="9"/>
        <v>578.38301000000001</v>
      </c>
      <c r="AL97">
        <f t="shared" si="9"/>
        <v>0.78775729999999999</v>
      </c>
      <c r="AM97">
        <f t="shared" si="9"/>
        <v>2.2796413000000002</v>
      </c>
      <c r="AN97">
        <f t="shared" si="9"/>
        <v>1.0635346999999999</v>
      </c>
      <c r="AO97">
        <f t="shared" si="9"/>
        <v>1.0635346999999999</v>
      </c>
      <c r="AP97">
        <f t="shared" si="9"/>
        <v>0</v>
      </c>
      <c r="AQ97">
        <f t="shared" si="9"/>
        <v>0</v>
      </c>
      <c r="AR97">
        <f t="shared" si="9"/>
        <v>0</v>
      </c>
      <c r="AS97">
        <f t="shared" si="9"/>
        <v>0</v>
      </c>
      <c r="AT97">
        <f t="shared" si="9"/>
        <v>0</v>
      </c>
      <c r="AU97">
        <f t="shared" si="9"/>
        <v>0</v>
      </c>
      <c r="AV97">
        <f t="shared" si="9"/>
        <v>0</v>
      </c>
    </row>
    <row r="98" spans="1:48" hidden="1" x14ac:dyDescent="0.25">
      <c r="A98" t="str">
        <f t="shared" si="7"/>
        <v>----------------</v>
      </c>
      <c r="B98">
        <f t="shared" si="7"/>
        <v>0</v>
      </c>
      <c r="C98">
        <f t="shared" ref="A98:W109" si="10">C41</f>
        <v>0</v>
      </c>
      <c r="D98">
        <f t="shared" si="10"/>
        <v>0</v>
      </c>
      <c r="E98">
        <f t="shared" si="10"/>
        <v>0</v>
      </c>
      <c r="F98">
        <f t="shared" si="10"/>
        <v>0</v>
      </c>
      <c r="G98">
        <f t="shared" si="10"/>
        <v>0</v>
      </c>
      <c r="H98">
        <f t="shared" si="10"/>
        <v>0</v>
      </c>
      <c r="I98">
        <f t="shared" si="10"/>
        <v>0</v>
      </c>
      <c r="J98">
        <f t="shared" si="10"/>
        <v>0</v>
      </c>
      <c r="K98">
        <f t="shared" si="10"/>
        <v>0</v>
      </c>
      <c r="L98">
        <f t="shared" si="10"/>
        <v>0</v>
      </c>
      <c r="M98">
        <f t="shared" si="10"/>
        <v>0</v>
      </c>
      <c r="N98">
        <f t="shared" si="10"/>
        <v>0</v>
      </c>
      <c r="O98">
        <f t="shared" si="10"/>
        <v>0</v>
      </c>
      <c r="P98">
        <f t="shared" si="10"/>
        <v>0</v>
      </c>
      <c r="Q98">
        <f t="shared" si="10"/>
        <v>0</v>
      </c>
      <c r="R98">
        <f t="shared" si="10"/>
        <v>0</v>
      </c>
      <c r="S98">
        <f t="shared" si="10"/>
        <v>0</v>
      </c>
      <c r="T98">
        <f t="shared" si="10"/>
        <v>0</v>
      </c>
      <c r="U98">
        <f t="shared" si="10"/>
        <v>0</v>
      </c>
      <c r="V98">
        <f t="shared" si="10"/>
        <v>0</v>
      </c>
      <c r="W98">
        <f t="shared" si="10"/>
        <v>0</v>
      </c>
      <c r="X98">
        <f t="shared" si="9"/>
        <v>0</v>
      </c>
      <c r="Y98">
        <f t="shared" si="9"/>
        <v>0</v>
      </c>
      <c r="Z98">
        <f t="shared" si="9"/>
        <v>0</v>
      </c>
      <c r="AA98">
        <f t="shared" si="9"/>
        <v>0</v>
      </c>
      <c r="AB98">
        <f t="shared" si="9"/>
        <v>0</v>
      </c>
      <c r="AC98">
        <f t="shared" si="9"/>
        <v>0</v>
      </c>
      <c r="AD98">
        <f t="shared" si="9"/>
        <v>0</v>
      </c>
      <c r="AE98">
        <f t="shared" si="9"/>
        <v>0</v>
      </c>
      <c r="AF98">
        <f t="shared" si="9"/>
        <v>0</v>
      </c>
      <c r="AG98">
        <f t="shared" si="9"/>
        <v>0</v>
      </c>
      <c r="AH98">
        <f t="shared" si="9"/>
        <v>0</v>
      </c>
      <c r="AI98">
        <f t="shared" si="9"/>
        <v>0</v>
      </c>
      <c r="AJ98">
        <f t="shared" si="9"/>
        <v>0</v>
      </c>
      <c r="AK98">
        <f t="shared" si="9"/>
        <v>0</v>
      </c>
      <c r="AL98">
        <f t="shared" si="9"/>
        <v>0</v>
      </c>
      <c r="AM98">
        <f t="shared" si="9"/>
        <v>0</v>
      </c>
      <c r="AN98">
        <f t="shared" si="9"/>
        <v>0</v>
      </c>
      <c r="AO98">
        <f t="shared" si="9"/>
        <v>0</v>
      </c>
      <c r="AP98">
        <f t="shared" si="9"/>
        <v>0</v>
      </c>
      <c r="AQ98">
        <f t="shared" si="9"/>
        <v>0</v>
      </c>
      <c r="AR98">
        <f t="shared" si="9"/>
        <v>0</v>
      </c>
      <c r="AS98">
        <f t="shared" si="9"/>
        <v>0</v>
      </c>
      <c r="AT98">
        <f t="shared" si="9"/>
        <v>0</v>
      </c>
      <c r="AU98">
        <f t="shared" si="9"/>
        <v>0</v>
      </c>
      <c r="AV98">
        <f t="shared" si="9"/>
        <v>0</v>
      </c>
    </row>
    <row r="99" spans="1:48" hidden="1" x14ac:dyDescent="0.25">
      <c r="A99" t="str">
        <f t="shared" si="10"/>
        <v>PERE</v>
      </c>
      <c r="B99" t="str">
        <f t="shared" si="10"/>
        <v>MJ (LHV)</v>
      </c>
      <c r="C99">
        <f t="shared" si="10"/>
        <v>11280.029</v>
      </c>
      <c r="D99">
        <f t="shared" si="10"/>
        <v>-8497.8107</v>
      </c>
      <c r="E99">
        <f t="shared" si="10"/>
        <v>19232.462</v>
      </c>
      <c r="F99">
        <f t="shared" si="10"/>
        <v>5.8814069</v>
      </c>
      <c r="G99">
        <f t="shared" si="10"/>
        <v>13.830574</v>
      </c>
      <c r="H99">
        <f t="shared" si="10"/>
        <v>0.1077713</v>
      </c>
      <c r="I99">
        <f t="shared" si="10"/>
        <v>3.4808947999999999E-2</v>
      </c>
      <c r="J99">
        <f t="shared" si="10"/>
        <v>9.1353799000000006E-3</v>
      </c>
      <c r="K99">
        <f t="shared" si="10"/>
        <v>4.4101833999999999E-3</v>
      </c>
      <c r="L99">
        <f t="shared" si="10"/>
        <v>1.0989661000000001E-3</v>
      </c>
      <c r="M99">
        <f t="shared" si="10"/>
        <v>3.6226506E-3</v>
      </c>
      <c r="N99">
        <f t="shared" si="10"/>
        <v>2.7230746999999999E-5</v>
      </c>
      <c r="O99">
        <f t="shared" si="10"/>
        <v>4.0951703000000001E-3</v>
      </c>
      <c r="P99">
        <f t="shared" si="10"/>
        <v>1.2494108E-5</v>
      </c>
      <c r="Q99">
        <f t="shared" si="10"/>
        <v>2.8181448000000001E-3</v>
      </c>
      <c r="R99">
        <f t="shared" si="10"/>
        <v>2.402713E-6</v>
      </c>
      <c r="S99">
        <f t="shared" si="10"/>
        <v>0.18315839</v>
      </c>
      <c r="T99">
        <f t="shared" si="10"/>
        <v>7.9672570000000005E-5</v>
      </c>
      <c r="U99">
        <f t="shared" si="10"/>
        <v>1.4089107E-2</v>
      </c>
      <c r="V99">
        <f t="shared" si="10"/>
        <v>1.1143016999999999E-7</v>
      </c>
      <c r="W99">
        <f t="shared" si="10"/>
        <v>7.7490086999999999E-2</v>
      </c>
      <c r="X99">
        <f t="shared" si="9"/>
        <v>9.1579194000000003E-2</v>
      </c>
      <c r="Y99">
        <f t="shared" si="9"/>
        <v>1.1533022E-5</v>
      </c>
      <c r="Z99">
        <f t="shared" si="9"/>
        <v>2.9306682999999998</v>
      </c>
      <c r="AA99">
        <f t="shared" si="9"/>
        <v>1.2105368E-2</v>
      </c>
      <c r="AB99">
        <f t="shared" si="9"/>
        <v>2.0594392999999999E-2</v>
      </c>
      <c r="AC99">
        <f t="shared" si="9"/>
        <v>4.0836624E-5</v>
      </c>
      <c r="AD99">
        <f t="shared" si="9"/>
        <v>2.0115454000000001E-2</v>
      </c>
      <c r="AE99">
        <f t="shared" si="9"/>
        <v>3.9886935000000002E-5</v>
      </c>
      <c r="AF99">
        <f t="shared" si="9"/>
        <v>1.2251601000000001</v>
      </c>
      <c r="AG99">
        <f t="shared" si="9"/>
        <v>1.7416029E-3</v>
      </c>
      <c r="AH99">
        <f t="shared" si="9"/>
        <v>0.29342107000000001</v>
      </c>
      <c r="AI99">
        <f t="shared" si="9"/>
        <v>12.313171000000001</v>
      </c>
      <c r="AJ99">
        <f t="shared" si="9"/>
        <v>200.08537000000001</v>
      </c>
      <c r="AK99">
        <f t="shared" si="9"/>
        <v>305.95105000000001</v>
      </c>
      <c r="AL99">
        <f t="shared" si="9"/>
        <v>0.2217508</v>
      </c>
      <c r="AM99">
        <f t="shared" si="9"/>
        <v>0.19906858999999999</v>
      </c>
      <c r="AN99">
        <f t="shared" si="9"/>
        <v>1.8575132000000001</v>
      </c>
      <c r="AO99">
        <f t="shared" si="9"/>
        <v>1.8575132000000001</v>
      </c>
      <c r="AP99">
        <f t="shared" si="9"/>
        <v>0</v>
      </c>
      <c r="AQ99">
        <f t="shared" si="9"/>
        <v>0</v>
      </c>
      <c r="AR99">
        <f t="shared" si="9"/>
        <v>0</v>
      </c>
      <c r="AS99">
        <f t="shared" si="9"/>
        <v>0</v>
      </c>
      <c r="AT99">
        <f t="shared" si="9"/>
        <v>0</v>
      </c>
      <c r="AU99">
        <f t="shared" si="9"/>
        <v>0</v>
      </c>
      <c r="AV99">
        <f t="shared" si="9"/>
        <v>0</v>
      </c>
    </row>
    <row r="100" spans="1:48" hidden="1" x14ac:dyDescent="0.25">
      <c r="A100" t="str">
        <f t="shared" si="10"/>
        <v>PERM</v>
      </c>
      <c r="B100" t="str">
        <f t="shared" si="10"/>
        <v>MJ (LHV)</v>
      </c>
      <c r="C100">
        <f t="shared" si="10"/>
        <v>8497.8107</v>
      </c>
      <c r="D100">
        <f t="shared" si="10"/>
        <v>8497.8107</v>
      </c>
      <c r="E100">
        <f t="shared" si="10"/>
        <v>0</v>
      </c>
      <c r="F100">
        <f t="shared" si="10"/>
        <v>0</v>
      </c>
      <c r="G100">
        <f t="shared" si="10"/>
        <v>0</v>
      </c>
      <c r="H100">
        <f t="shared" si="10"/>
        <v>0</v>
      </c>
      <c r="I100">
        <f t="shared" si="10"/>
        <v>0</v>
      </c>
      <c r="J100">
        <f t="shared" si="10"/>
        <v>0</v>
      </c>
      <c r="K100">
        <f t="shared" si="10"/>
        <v>0</v>
      </c>
      <c r="L100">
        <f t="shared" si="10"/>
        <v>0</v>
      </c>
      <c r="M100">
        <f t="shared" si="10"/>
        <v>0</v>
      </c>
      <c r="N100">
        <f t="shared" si="10"/>
        <v>0</v>
      </c>
      <c r="O100">
        <f t="shared" si="10"/>
        <v>0</v>
      </c>
      <c r="P100">
        <f t="shared" si="10"/>
        <v>0</v>
      </c>
      <c r="Q100">
        <f t="shared" si="10"/>
        <v>0</v>
      </c>
      <c r="R100">
        <f t="shared" si="10"/>
        <v>0</v>
      </c>
      <c r="S100">
        <f t="shared" si="10"/>
        <v>0</v>
      </c>
      <c r="T100">
        <f t="shared" si="10"/>
        <v>0</v>
      </c>
      <c r="U100">
        <f t="shared" si="10"/>
        <v>0</v>
      </c>
      <c r="V100">
        <f t="shared" si="10"/>
        <v>0</v>
      </c>
      <c r="W100">
        <f t="shared" si="10"/>
        <v>0</v>
      </c>
      <c r="X100">
        <f t="shared" si="9"/>
        <v>0</v>
      </c>
      <c r="Y100">
        <f t="shared" si="9"/>
        <v>0</v>
      </c>
      <c r="Z100">
        <f t="shared" si="9"/>
        <v>0</v>
      </c>
      <c r="AA100">
        <f t="shared" si="9"/>
        <v>0</v>
      </c>
      <c r="AB100">
        <f t="shared" si="9"/>
        <v>0</v>
      </c>
      <c r="AC100">
        <f t="shared" si="9"/>
        <v>0</v>
      </c>
      <c r="AD100">
        <f t="shared" si="9"/>
        <v>0</v>
      </c>
      <c r="AE100">
        <f t="shared" si="9"/>
        <v>0</v>
      </c>
      <c r="AF100">
        <f t="shared" si="9"/>
        <v>0</v>
      </c>
      <c r="AG100">
        <f t="shared" si="9"/>
        <v>0</v>
      </c>
      <c r="AH100">
        <f t="shared" si="9"/>
        <v>0</v>
      </c>
      <c r="AI100">
        <f t="shared" si="9"/>
        <v>0</v>
      </c>
      <c r="AJ100">
        <f t="shared" si="9"/>
        <v>0</v>
      </c>
      <c r="AK100">
        <f t="shared" si="9"/>
        <v>0</v>
      </c>
      <c r="AL100">
        <f t="shared" si="9"/>
        <v>0</v>
      </c>
      <c r="AM100">
        <f t="shared" si="9"/>
        <v>0</v>
      </c>
      <c r="AN100">
        <f t="shared" si="9"/>
        <v>0</v>
      </c>
      <c r="AO100">
        <f t="shared" si="9"/>
        <v>0</v>
      </c>
      <c r="AP100">
        <f t="shared" si="9"/>
        <v>0</v>
      </c>
      <c r="AQ100">
        <f t="shared" si="9"/>
        <v>0</v>
      </c>
      <c r="AR100">
        <f t="shared" si="9"/>
        <v>0</v>
      </c>
      <c r="AS100">
        <f t="shared" si="9"/>
        <v>0</v>
      </c>
      <c r="AT100">
        <f t="shared" si="9"/>
        <v>0</v>
      </c>
      <c r="AU100">
        <f t="shared" si="9"/>
        <v>0</v>
      </c>
      <c r="AV100">
        <f t="shared" si="9"/>
        <v>0</v>
      </c>
    </row>
    <row r="101" spans="1:48" hidden="1" x14ac:dyDescent="0.25">
      <c r="A101" t="str">
        <f t="shared" si="10"/>
        <v>PERT</v>
      </c>
      <c r="B101" t="str">
        <f t="shared" si="10"/>
        <v>MJ (LHV)</v>
      </c>
      <c r="C101">
        <f t="shared" si="10"/>
        <v>19777.84</v>
      </c>
      <c r="D101">
        <f t="shared" si="10"/>
        <v>0</v>
      </c>
      <c r="E101">
        <f t="shared" si="10"/>
        <v>19232.462</v>
      </c>
      <c r="F101">
        <f t="shared" si="10"/>
        <v>5.8814069</v>
      </c>
      <c r="G101">
        <f t="shared" si="10"/>
        <v>13.830574</v>
      </c>
      <c r="H101">
        <f t="shared" si="10"/>
        <v>0.1077713</v>
      </c>
      <c r="I101">
        <f t="shared" si="10"/>
        <v>3.4808947999999999E-2</v>
      </c>
      <c r="J101">
        <f t="shared" si="10"/>
        <v>9.1353799000000006E-3</v>
      </c>
      <c r="K101">
        <f t="shared" si="10"/>
        <v>4.4101833999999999E-3</v>
      </c>
      <c r="L101">
        <f t="shared" si="10"/>
        <v>1.0989661000000001E-3</v>
      </c>
      <c r="M101">
        <f t="shared" si="10"/>
        <v>3.6226506E-3</v>
      </c>
      <c r="N101">
        <f t="shared" si="10"/>
        <v>2.7230746999999999E-5</v>
      </c>
      <c r="O101">
        <f t="shared" si="10"/>
        <v>4.0951703000000001E-3</v>
      </c>
      <c r="P101">
        <f t="shared" si="10"/>
        <v>1.2494108E-5</v>
      </c>
      <c r="Q101">
        <f t="shared" si="10"/>
        <v>2.8181448000000001E-3</v>
      </c>
      <c r="R101">
        <f t="shared" si="10"/>
        <v>2.402713E-6</v>
      </c>
      <c r="S101">
        <f t="shared" si="10"/>
        <v>0.18315839</v>
      </c>
      <c r="T101">
        <f t="shared" si="10"/>
        <v>7.9672570000000005E-5</v>
      </c>
      <c r="U101">
        <f t="shared" si="10"/>
        <v>1.4089107E-2</v>
      </c>
      <c r="V101">
        <f t="shared" si="10"/>
        <v>1.1143016999999999E-7</v>
      </c>
      <c r="W101">
        <f t="shared" si="10"/>
        <v>7.7490086999999999E-2</v>
      </c>
      <c r="X101">
        <f t="shared" si="9"/>
        <v>9.1579194000000003E-2</v>
      </c>
      <c r="Y101">
        <f t="shared" si="9"/>
        <v>1.1533022E-5</v>
      </c>
      <c r="Z101">
        <f t="shared" si="9"/>
        <v>2.9306682999999998</v>
      </c>
      <c r="AA101">
        <f t="shared" si="9"/>
        <v>1.2105368E-2</v>
      </c>
      <c r="AB101">
        <f t="shared" si="9"/>
        <v>2.0594392999999999E-2</v>
      </c>
      <c r="AC101">
        <f t="shared" ref="AC101:AV101" si="11">AC44</f>
        <v>4.0836624E-5</v>
      </c>
      <c r="AD101">
        <f t="shared" si="11"/>
        <v>2.0115454000000001E-2</v>
      </c>
      <c r="AE101">
        <f t="shared" si="11"/>
        <v>3.9886935000000002E-5</v>
      </c>
      <c r="AF101">
        <f t="shared" si="11"/>
        <v>1.2251601000000001</v>
      </c>
      <c r="AG101">
        <f t="shared" si="11"/>
        <v>1.7416029E-3</v>
      </c>
      <c r="AH101">
        <f t="shared" si="11"/>
        <v>0.29342107000000001</v>
      </c>
      <c r="AI101">
        <f t="shared" si="11"/>
        <v>12.313171000000001</v>
      </c>
      <c r="AJ101">
        <f t="shared" si="11"/>
        <v>200.08537000000001</v>
      </c>
      <c r="AK101">
        <f t="shared" si="11"/>
        <v>305.95105000000001</v>
      </c>
      <c r="AL101">
        <f t="shared" si="11"/>
        <v>0.2217508</v>
      </c>
      <c r="AM101">
        <f t="shared" si="11"/>
        <v>0.19906858999999999</v>
      </c>
      <c r="AN101">
        <f t="shared" si="11"/>
        <v>1.8575132000000001</v>
      </c>
      <c r="AO101">
        <f t="shared" si="11"/>
        <v>1.8575132000000001</v>
      </c>
      <c r="AP101">
        <f t="shared" si="11"/>
        <v>0</v>
      </c>
      <c r="AQ101">
        <f t="shared" si="11"/>
        <v>0</v>
      </c>
      <c r="AR101">
        <f t="shared" si="11"/>
        <v>0</v>
      </c>
      <c r="AS101">
        <f t="shared" si="11"/>
        <v>0</v>
      </c>
      <c r="AT101">
        <f t="shared" si="11"/>
        <v>0</v>
      </c>
      <c r="AU101">
        <f t="shared" si="11"/>
        <v>0</v>
      </c>
      <c r="AV101">
        <f t="shared" si="11"/>
        <v>0</v>
      </c>
    </row>
    <row r="102" spans="1:48" hidden="1" x14ac:dyDescent="0.25">
      <c r="A102" t="str">
        <f t="shared" si="10"/>
        <v>PENRE</v>
      </c>
      <c r="B102" t="str">
        <f t="shared" si="10"/>
        <v>MJ (LHV)</v>
      </c>
      <c r="C102">
        <f t="shared" si="10"/>
        <v>2044.7779</v>
      </c>
      <c r="D102">
        <f t="shared" si="10"/>
        <v>-127.90619</v>
      </c>
      <c r="E102">
        <f t="shared" si="10"/>
        <v>1119.5953999999999</v>
      </c>
      <c r="F102">
        <f t="shared" si="10"/>
        <v>370.74061999999998</v>
      </c>
      <c r="G102">
        <f t="shared" si="10"/>
        <v>435.72332999999998</v>
      </c>
      <c r="H102">
        <f t="shared" si="10"/>
        <v>6.7934760000000001</v>
      </c>
      <c r="I102">
        <f t="shared" si="10"/>
        <v>1.3833031</v>
      </c>
      <c r="J102">
        <f t="shared" si="10"/>
        <v>0.36303881999999998</v>
      </c>
      <c r="K102">
        <f t="shared" si="10"/>
        <v>0.17526011999999999</v>
      </c>
      <c r="L102">
        <f t="shared" si="10"/>
        <v>5.6923464999999999E-2</v>
      </c>
      <c r="M102">
        <f t="shared" si="10"/>
        <v>0.14396366999999999</v>
      </c>
      <c r="N102">
        <f t="shared" si="10"/>
        <v>1.4104789E-3</v>
      </c>
      <c r="O102">
        <f t="shared" si="10"/>
        <v>0.16274153999999999</v>
      </c>
      <c r="P102">
        <f t="shared" si="10"/>
        <v>6.4716090000000001E-4</v>
      </c>
      <c r="Q102">
        <f t="shared" si="10"/>
        <v>2.6144278999999999E-2</v>
      </c>
      <c r="R102">
        <f t="shared" si="10"/>
        <v>1.2445402E-4</v>
      </c>
      <c r="S102">
        <f t="shared" si="10"/>
        <v>7.2597616000000004E-2</v>
      </c>
      <c r="T102">
        <f t="shared" si="10"/>
        <v>4.1268232E-3</v>
      </c>
      <c r="U102">
        <f t="shared" si="10"/>
        <v>5.5844320000000003E-3</v>
      </c>
      <c r="V102">
        <f t="shared" si="10"/>
        <v>5.7717806000000003E-6</v>
      </c>
      <c r="W102">
        <f t="shared" si="10"/>
        <v>3.0714376000000002E-2</v>
      </c>
      <c r="X102">
        <f t="shared" ref="X102:AV112" si="12">X45</f>
        <v>3.6298808000000002E-2</v>
      </c>
      <c r="Y102">
        <f t="shared" si="12"/>
        <v>5.9737929999999998E-4</v>
      </c>
      <c r="Z102">
        <f t="shared" si="12"/>
        <v>30.934024999999998</v>
      </c>
      <c r="AA102">
        <f t="shared" si="12"/>
        <v>0.62702526000000003</v>
      </c>
      <c r="AB102">
        <f t="shared" si="12"/>
        <v>0.30735038999999997</v>
      </c>
      <c r="AC102">
        <f t="shared" si="12"/>
        <v>2.1152264000000001E-3</v>
      </c>
      <c r="AD102">
        <f t="shared" si="12"/>
        <v>0.30020270999999998</v>
      </c>
      <c r="AE102">
        <f t="shared" si="12"/>
        <v>2.0660351E-3</v>
      </c>
      <c r="AF102">
        <f t="shared" si="12"/>
        <v>16.110202999999998</v>
      </c>
      <c r="AG102">
        <f t="shared" si="12"/>
        <v>9.0210308000000003E-2</v>
      </c>
      <c r="AH102">
        <f t="shared" si="12"/>
        <v>1.6485276</v>
      </c>
      <c r="AI102">
        <f t="shared" si="12"/>
        <v>57.123182999999997</v>
      </c>
      <c r="AJ102">
        <f t="shared" si="12"/>
        <v>25.902757000000001</v>
      </c>
      <c r="AK102">
        <f t="shared" si="12"/>
        <v>16.599128</v>
      </c>
      <c r="AL102">
        <f t="shared" si="12"/>
        <v>51.944248000000002</v>
      </c>
      <c r="AM102">
        <f t="shared" si="12"/>
        <v>32.542130999999998</v>
      </c>
      <c r="AN102">
        <f t="shared" si="12"/>
        <v>3.2346602</v>
      </c>
      <c r="AO102">
        <f t="shared" si="12"/>
        <v>3.2346602</v>
      </c>
      <c r="AP102">
        <f t="shared" si="12"/>
        <v>0</v>
      </c>
      <c r="AQ102">
        <f t="shared" si="12"/>
        <v>0</v>
      </c>
      <c r="AR102">
        <f t="shared" si="12"/>
        <v>0</v>
      </c>
      <c r="AS102">
        <f t="shared" si="12"/>
        <v>0</v>
      </c>
      <c r="AT102">
        <f t="shared" si="12"/>
        <v>0</v>
      </c>
      <c r="AU102">
        <f t="shared" si="12"/>
        <v>0</v>
      </c>
      <c r="AV102">
        <f t="shared" si="12"/>
        <v>0</v>
      </c>
    </row>
    <row r="103" spans="1:48" hidden="1" x14ac:dyDescent="0.25">
      <c r="A103" t="str">
        <f t="shared" si="10"/>
        <v>PENRM</v>
      </c>
      <c r="B103" t="str">
        <f t="shared" si="10"/>
        <v>MJ (LHV)</v>
      </c>
      <c r="C103">
        <f t="shared" si="10"/>
        <v>159.77205000000001</v>
      </c>
      <c r="D103">
        <f t="shared" si="10"/>
        <v>127.90619</v>
      </c>
      <c r="E103">
        <f t="shared" si="10"/>
        <v>0</v>
      </c>
      <c r="F103">
        <f t="shared" si="10"/>
        <v>0</v>
      </c>
      <c r="G103">
        <f t="shared" si="10"/>
        <v>0</v>
      </c>
      <c r="H103">
        <f t="shared" si="10"/>
        <v>0</v>
      </c>
      <c r="I103">
        <f t="shared" si="10"/>
        <v>0</v>
      </c>
      <c r="J103">
        <f t="shared" si="10"/>
        <v>0</v>
      </c>
      <c r="K103">
        <f t="shared" si="10"/>
        <v>0</v>
      </c>
      <c r="L103">
        <f t="shared" si="10"/>
        <v>0</v>
      </c>
      <c r="M103">
        <f t="shared" si="10"/>
        <v>0</v>
      </c>
      <c r="N103">
        <f t="shared" si="10"/>
        <v>0</v>
      </c>
      <c r="O103">
        <f t="shared" si="10"/>
        <v>0</v>
      </c>
      <c r="P103">
        <f t="shared" si="10"/>
        <v>0</v>
      </c>
      <c r="Q103">
        <f t="shared" si="10"/>
        <v>0</v>
      </c>
      <c r="R103">
        <f t="shared" si="10"/>
        <v>0</v>
      </c>
      <c r="S103">
        <f t="shared" si="10"/>
        <v>0</v>
      </c>
      <c r="T103">
        <f t="shared" si="10"/>
        <v>0</v>
      </c>
      <c r="U103">
        <f t="shared" si="10"/>
        <v>0</v>
      </c>
      <c r="V103">
        <f t="shared" si="10"/>
        <v>0</v>
      </c>
      <c r="W103">
        <f t="shared" si="10"/>
        <v>0</v>
      </c>
      <c r="X103">
        <f t="shared" si="12"/>
        <v>0</v>
      </c>
      <c r="Y103">
        <f t="shared" si="12"/>
        <v>0</v>
      </c>
      <c r="Z103">
        <f t="shared" si="12"/>
        <v>26.834223999999999</v>
      </c>
      <c r="AA103">
        <f t="shared" si="12"/>
        <v>0</v>
      </c>
      <c r="AB103">
        <f t="shared" si="12"/>
        <v>0.13812082000000001</v>
      </c>
      <c r="AC103">
        <f t="shared" si="12"/>
        <v>0</v>
      </c>
      <c r="AD103">
        <f t="shared" si="12"/>
        <v>0.13490870999999999</v>
      </c>
      <c r="AE103">
        <f t="shared" si="12"/>
        <v>0</v>
      </c>
      <c r="AF103">
        <f t="shared" si="12"/>
        <v>4.75861</v>
      </c>
      <c r="AG103">
        <f t="shared" si="12"/>
        <v>0</v>
      </c>
      <c r="AH103">
        <f t="shared" si="12"/>
        <v>0</v>
      </c>
      <c r="AI103">
        <f t="shared" si="12"/>
        <v>0</v>
      </c>
      <c r="AJ103">
        <f t="shared" si="12"/>
        <v>0</v>
      </c>
      <c r="AK103">
        <f t="shared" si="12"/>
        <v>0</v>
      </c>
      <c r="AL103">
        <f t="shared" si="12"/>
        <v>0</v>
      </c>
      <c r="AM103">
        <f t="shared" si="12"/>
        <v>0</v>
      </c>
      <c r="AN103">
        <f t="shared" si="12"/>
        <v>0</v>
      </c>
      <c r="AO103">
        <f t="shared" si="12"/>
        <v>0</v>
      </c>
      <c r="AP103">
        <f t="shared" si="12"/>
        <v>0</v>
      </c>
      <c r="AQ103">
        <f t="shared" si="12"/>
        <v>0</v>
      </c>
      <c r="AR103">
        <f t="shared" si="12"/>
        <v>0</v>
      </c>
      <c r="AS103">
        <f t="shared" si="12"/>
        <v>0</v>
      </c>
      <c r="AT103">
        <f t="shared" si="12"/>
        <v>0</v>
      </c>
      <c r="AU103">
        <f t="shared" si="12"/>
        <v>0</v>
      </c>
      <c r="AV103">
        <f t="shared" si="12"/>
        <v>0</v>
      </c>
    </row>
    <row r="104" spans="1:48" hidden="1" x14ac:dyDescent="0.25">
      <c r="A104" t="str">
        <f t="shared" si="10"/>
        <v>PENRT</v>
      </c>
      <c r="B104" t="str">
        <f t="shared" si="10"/>
        <v>MJ (LHV)</v>
      </c>
      <c r="C104">
        <f t="shared" si="10"/>
        <v>2204.5500000000002</v>
      </c>
      <c r="D104">
        <f t="shared" si="10"/>
        <v>0</v>
      </c>
      <c r="E104">
        <f t="shared" si="10"/>
        <v>1119.5953999999999</v>
      </c>
      <c r="F104">
        <f t="shared" si="10"/>
        <v>370.74061999999998</v>
      </c>
      <c r="G104">
        <f t="shared" si="10"/>
        <v>435.72332999999998</v>
      </c>
      <c r="H104">
        <f t="shared" si="10"/>
        <v>6.7934760000000001</v>
      </c>
      <c r="I104">
        <f t="shared" si="10"/>
        <v>1.3833031</v>
      </c>
      <c r="J104">
        <f t="shared" si="10"/>
        <v>0.36303881999999998</v>
      </c>
      <c r="K104">
        <f t="shared" si="10"/>
        <v>0.17526011999999999</v>
      </c>
      <c r="L104">
        <f t="shared" si="10"/>
        <v>5.6923464999999999E-2</v>
      </c>
      <c r="M104">
        <f t="shared" si="10"/>
        <v>0.14396366999999999</v>
      </c>
      <c r="N104">
        <f t="shared" si="10"/>
        <v>1.4104789E-3</v>
      </c>
      <c r="O104">
        <f t="shared" si="10"/>
        <v>0.16274153999999999</v>
      </c>
      <c r="P104">
        <f t="shared" si="10"/>
        <v>6.4716090000000001E-4</v>
      </c>
      <c r="Q104">
        <f t="shared" si="10"/>
        <v>2.6144278999999999E-2</v>
      </c>
      <c r="R104">
        <f t="shared" si="10"/>
        <v>1.2445402E-4</v>
      </c>
      <c r="S104">
        <f t="shared" si="10"/>
        <v>7.2597616000000004E-2</v>
      </c>
      <c r="T104">
        <f t="shared" si="10"/>
        <v>4.1268232E-3</v>
      </c>
      <c r="U104">
        <f t="shared" si="10"/>
        <v>5.5844320000000003E-3</v>
      </c>
      <c r="V104">
        <f t="shared" si="10"/>
        <v>5.7717806000000003E-6</v>
      </c>
      <c r="W104">
        <f t="shared" si="10"/>
        <v>3.0714376000000002E-2</v>
      </c>
      <c r="X104">
        <f t="shared" si="12"/>
        <v>3.6298808000000002E-2</v>
      </c>
      <c r="Y104">
        <f t="shared" si="12"/>
        <v>5.9737929999999998E-4</v>
      </c>
      <c r="Z104">
        <f t="shared" si="12"/>
        <v>57.768250000000002</v>
      </c>
      <c r="AA104">
        <f t="shared" si="12"/>
        <v>0.62702526000000003</v>
      </c>
      <c r="AB104">
        <f t="shared" si="12"/>
        <v>0.44547122</v>
      </c>
      <c r="AC104">
        <f t="shared" si="12"/>
        <v>2.1152264000000001E-3</v>
      </c>
      <c r="AD104">
        <f t="shared" si="12"/>
        <v>0.43511142000000003</v>
      </c>
      <c r="AE104">
        <f t="shared" si="12"/>
        <v>2.0660351E-3</v>
      </c>
      <c r="AF104">
        <f t="shared" si="12"/>
        <v>20.868812999999999</v>
      </c>
      <c r="AG104">
        <f t="shared" si="12"/>
        <v>9.0210308000000003E-2</v>
      </c>
      <c r="AH104">
        <f t="shared" si="12"/>
        <v>1.6485276</v>
      </c>
      <c r="AI104">
        <f t="shared" si="12"/>
        <v>57.123182999999997</v>
      </c>
      <c r="AJ104">
        <f t="shared" si="12"/>
        <v>25.902757000000001</v>
      </c>
      <c r="AK104">
        <f t="shared" si="12"/>
        <v>16.599128</v>
      </c>
      <c r="AL104">
        <f t="shared" si="12"/>
        <v>51.944248000000002</v>
      </c>
      <c r="AM104">
        <f t="shared" si="12"/>
        <v>32.542130999999998</v>
      </c>
      <c r="AN104">
        <f t="shared" si="12"/>
        <v>3.2346602</v>
      </c>
      <c r="AO104">
        <f t="shared" si="12"/>
        <v>3.2346602</v>
      </c>
      <c r="AP104">
        <f t="shared" si="12"/>
        <v>0</v>
      </c>
      <c r="AQ104">
        <f t="shared" si="12"/>
        <v>0</v>
      </c>
      <c r="AR104">
        <f t="shared" si="12"/>
        <v>0</v>
      </c>
      <c r="AS104">
        <f t="shared" si="12"/>
        <v>0</v>
      </c>
      <c r="AT104">
        <f t="shared" si="12"/>
        <v>0</v>
      </c>
      <c r="AU104">
        <f t="shared" si="12"/>
        <v>0</v>
      </c>
      <c r="AV104">
        <f t="shared" si="12"/>
        <v>0</v>
      </c>
    </row>
    <row r="105" spans="1:48" hidden="1" x14ac:dyDescent="0.25">
      <c r="A105" t="str">
        <f t="shared" si="10"/>
        <v>Use of secondary material</v>
      </c>
      <c r="B105" t="str">
        <f t="shared" si="10"/>
        <v>kg</v>
      </c>
      <c r="C105">
        <f t="shared" si="10"/>
        <v>1.5090087999999999</v>
      </c>
      <c r="D105">
        <f t="shared" si="10"/>
        <v>0</v>
      </c>
      <c r="E105">
        <f t="shared" si="10"/>
        <v>0.76654484000000001</v>
      </c>
      <c r="F105">
        <f t="shared" si="10"/>
        <v>0.16019383000000001</v>
      </c>
      <c r="G105">
        <f t="shared" si="10"/>
        <v>0.10849151</v>
      </c>
      <c r="H105">
        <f t="shared" si="10"/>
        <v>2.9354023999999999E-3</v>
      </c>
      <c r="I105">
        <f t="shared" si="10"/>
        <v>2.7201325000000002E-4</v>
      </c>
      <c r="J105">
        <f t="shared" si="10"/>
        <v>7.1388094000000005E-5</v>
      </c>
      <c r="K105">
        <f t="shared" si="10"/>
        <v>3.4463218000000002E-5</v>
      </c>
      <c r="L105">
        <f t="shared" si="10"/>
        <v>2.4949494999999999E-5</v>
      </c>
      <c r="M105">
        <f t="shared" si="10"/>
        <v>2.8309072E-5</v>
      </c>
      <c r="N105">
        <f t="shared" si="10"/>
        <v>6.1821141999999999E-7</v>
      </c>
      <c r="O105">
        <f t="shared" si="10"/>
        <v>3.2001559000000003E-5</v>
      </c>
      <c r="P105">
        <f t="shared" si="10"/>
        <v>2.8364995000000001E-7</v>
      </c>
      <c r="Q105">
        <f t="shared" si="10"/>
        <v>3.7211548999999999E-6</v>
      </c>
      <c r="R105">
        <f t="shared" si="10"/>
        <v>5.4548066999999998E-8</v>
      </c>
      <c r="S105">
        <f t="shared" si="10"/>
        <v>4.5728378999999997E-5</v>
      </c>
      <c r="T105">
        <f t="shared" si="10"/>
        <v>1.8087822999999999E-6</v>
      </c>
      <c r="U105">
        <f t="shared" si="10"/>
        <v>3.5175676000000002E-6</v>
      </c>
      <c r="V105">
        <f t="shared" si="10"/>
        <v>2.5297653999999998E-9</v>
      </c>
      <c r="W105">
        <f t="shared" si="10"/>
        <v>1.9346621999999999E-5</v>
      </c>
      <c r="X105">
        <f t="shared" si="12"/>
        <v>2.286419E-5</v>
      </c>
      <c r="Y105">
        <f t="shared" si="12"/>
        <v>2.6183071999999997E-7</v>
      </c>
      <c r="Z105">
        <f t="shared" si="12"/>
        <v>1.6244969000000001E-2</v>
      </c>
      <c r="AA105">
        <f t="shared" si="12"/>
        <v>2.7482450999999998E-4</v>
      </c>
      <c r="AB105">
        <f t="shared" si="12"/>
        <v>8.3484319000000002E-5</v>
      </c>
      <c r="AC105">
        <f t="shared" si="12"/>
        <v>9.2710153000000003E-7</v>
      </c>
      <c r="AD105">
        <f t="shared" si="12"/>
        <v>8.1542823000000004E-5</v>
      </c>
      <c r="AE105">
        <f t="shared" si="12"/>
        <v>9.0554103000000002E-7</v>
      </c>
      <c r="AF105">
        <f t="shared" si="12"/>
        <v>4.8098658000000002E-3</v>
      </c>
      <c r="AG105">
        <f t="shared" si="12"/>
        <v>3.9539083000000002E-5</v>
      </c>
      <c r="AH105">
        <f t="shared" si="12"/>
        <v>6.2655334000000003E-3</v>
      </c>
      <c r="AI105">
        <f t="shared" si="12"/>
        <v>0.36338148999999997</v>
      </c>
      <c r="AJ105">
        <f t="shared" si="12"/>
        <v>3.8119619E-2</v>
      </c>
      <c r="AK105">
        <f t="shared" si="12"/>
        <v>1.844693E-2</v>
      </c>
      <c r="AL105">
        <f t="shared" si="12"/>
        <v>6.6214083000000002E-3</v>
      </c>
      <c r="AM105">
        <f t="shared" si="12"/>
        <v>1.3511922000000001E-2</v>
      </c>
      <c r="AN105">
        <f t="shared" si="12"/>
        <v>2.3989307999999999E-3</v>
      </c>
      <c r="AO105">
        <f t="shared" si="12"/>
        <v>2.3989307999999999E-3</v>
      </c>
      <c r="AP105">
        <f t="shared" si="12"/>
        <v>0</v>
      </c>
      <c r="AQ105">
        <f t="shared" si="12"/>
        <v>0</v>
      </c>
      <c r="AR105">
        <f t="shared" si="12"/>
        <v>0</v>
      </c>
      <c r="AS105">
        <f t="shared" si="12"/>
        <v>0</v>
      </c>
      <c r="AT105">
        <f t="shared" si="12"/>
        <v>0</v>
      </c>
      <c r="AU105">
        <f t="shared" si="12"/>
        <v>0</v>
      </c>
      <c r="AV105">
        <f t="shared" si="12"/>
        <v>0</v>
      </c>
    </row>
    <row r="106" spans="1:48" hidden="1" x14ac:dyDescent="0.25">
      <c r="A106" t="str">
        <f t="shared" si="10"/>
        <v>Use of renewable secondary fuels</v>
      </c>
      <c r="B106" t="str">
        <f t="shared" si="10"/>
        <v>MJ (LHV)</v>
      </c>
      <c r="C106">
        <f t="shared" si="10"/>
        <v>0.11182966</v>
      </c>
      <c r="D106">
        <f t="shared" si="10"/>
        <v>0</v>
      </c>
      <c r="E106">
        <f t="shared" si="10"/>
        <v>1.8573811999999999E-2</v>
      </c>
      <c r="F106">
        <f t="shared" si="10"/>
        <v>2.0205081999999999E-3</v>
      </c>
      <c r="G106">
        <f t="shared" si="10"/>
        <v>1.5590964E-3</v>
      </c>
      <c r="H106">
        <f t="shared" si="10"/>
        <v>3.7023926999999997E-5</v>
      </c>
      <c r="I106">
        <f t="shared" si="10"/>
        <v>1.7818967999999999E-5</v>
      </c>
      <c r="J106">
        <f t="shared" si="10"/>
        <v>4.6764713999999996E-6</v>
      </c>
      <c r="K106">
        <f t="shared" si="10"/>
        <v>2.2576068999999998E-6</v>
      </c>
      <c r="L106">
        <f t="shared" si="10"/>
        <v>2.5331923000000001E-7</v>
      </c>
      <c r="M106">
        <f t="shared" si="10"/>
        <v>1.8544627999999999E-6</v>
      </c>
      <c r="N106">
        <f t="shared" si="10"/>
        <v>6.2768742000000002E-9</v>
      </c>
      <c r="O106">
        <f t="shared" si="10"/>
        <v>2.0963491999999999E-6</v>
      </c>
      <c r="P106">
        <f t="shared" si="10"/>
        <v>2.8799775999999999E-9</v>
      </c>
      <c r="Q106">
        <f t="shared" si="10"/>
        <v>1.2642407999999999E-7</v>
      </c>
      <c r="R106">
        <f t="shared" si="10"/>
        <v>5.5384184000000005E-10</v>
      </c>
      <c r="S106">
        <f t="shared" si="10"/>
        <v>4.3434063000000002E-7</v>
      </c>
      <c r="T106">
        <f t="shared" si="10"/>
        <v>1.8365074E-8</v>
      </c>
      <c r="U106">
        <f t="shared" si="10"/>
        <v>3.3410818000000002E-8</v>
      </c>
      <c r="V106">
        <f t="shared" si="10"/>
        <v>2.5685418999999999E-11</v>
      </c>
      <c r="W106">
        <f t="shared" si="10"/>
        <v>1.8375950000000001E-7</v>
      </c>
      <c r="X106">
        <f t="shared" si="12"/>
        <v>2.1717030999999999E-7</v>
      </c>
      <c r="Y106">
        <f t="shared" si="12"/>
        <v>2.6584408E-9</v>
      </c>
      <c r="Z106">
        <f t="shared" si="12"/>
        <v>2.2496582000000001E-2</v>
      </c>
      <c r="AA106">
        <f t="shared" si="12"/>
        <v>2.7903705000000001E-6</v>
      </c>
      <c r="AB106">
        <f t="shared" si="12"/>
        <v>5.6457026999999999E-5</v>
      </c>
      <c r="AC106">
        <f t="shared" si="12"/>
        <v>9.4131222000000006E-9</v>
      </c>
      <c r="AD106">
        <f t="shared" si="12"/>
        <v>5.5144072999999999E-5</v>
      </c>
      <c r="AE106">
        <f t="shared" si="12"/>
        <v>9.1942123999999994E-9</v>
      </c>
      <c r="AF106">
        <f t="shared" si="12"/>
        <v>2.7873871000000001E-3</v>
      </c>
      <c r="AG106">
        <f t="shared" si="12"/>
        <v>4.0145142E-7</v>
      </c>
      <c r="AH106">
        <f t="shared" si="12"/>
        <v>4.1584711999999998E-6</v>
      </c>
      <c r="AI106">
        <f t="shared" si="12"/>
        <v>6.3947283999999993E-2</v>
      </c>
      <c r="AJ106">
        <f t="shared" si="12"/>
        <v>1.1668382E-4</v>
      </c>
      <c r="AK106">
        <f t="shared" si="12"/>
        <v>7.4302517000000002E-5</v>
      </c>
      <c r="AL106">
        <f t="shared" si="12"/>
        <v>8.0601852E-6</v>
      </c>
      <c r="AM106">
        <f t="shared" si="12"/>
        <v>3.5320931000000001E-5</v>
      </c>
      <c r="AN106">
        <f t="shared" si="12"/>
        <v>2.4642529999999999E-5</v>
      </c>
      <c r="AO106">
        <f t="shared" si="12"/>
        <v>2.4642529999999999E-5</v>
      </c>
      <c r="AP106">
        <f t="shared" si="12"/>
        <v>0</v>
      </c>
      <c r="AQ106">
        <f t="shared" si="12"/>
        <v>0</v>
      </c>
      <c r="AR106">
        <f t="shared" si="12"/>
        <v>0</v>
      </c>
      <c r="AS106">
        <f t="shared" si="12"/>
        <v>0</v>
      </c>
      <c r="AT106">
        <f t="shared" si="12"/>
        <v>0</v>
      </c>
      <c r="AU106">
        <f t="shared" si="12"/>
        <v>0</v>
      </c>
      <c r="AV106">
        <f t="shared" si="12"/>
        <v>0</v>
      </c>
    </row>
    <row r="107" spans="1:48" hidden="1" x14ac:dyDescent="0.25">
      <c r="A107" t="str">
        <f t="shared" si="10"/>
        <v>Use of non-renewable secondary fuels</v>
      </c>
      <c r="B107" t="str">
        <f t="shared" si="10"/>
        <v>MJ (LHV)</v>
      </c>
      <c r="C107">
        <f t="shared" si="10"/>
        <v>0</v>
      </c>
      <c r="D107">
        <f t="shared" si="10"/>
        <v>0</v>
      </c>
      <c r="E107">
        <f t="shared" si="10"/>
        <v>0</v>
      </c>
      <c r="F107">
        <f t="shared" si="10"/>
        <v>0</v>
      </c>
      <c r="G107">
        <f t="shared" si="10"/>
        <v>0</v>
      </c>
      <c r="H107">
        <f t="shared" si="10"/>
        <v>0</v>
      </c>
      <c r="I107">
        <f t="shared" si="10"/>
        <v>0</v>
      </c>
      <c r="J107">
        <f t="shared" si="10"/>
        <v>0</v>
      </c>
      <c r="K107">
        <f t="shared" si="10"/>
        <v>0</v>
      </c>
      <c r="L107">
        <f t="shared" si="10"/>
        <v>0</v>
      </c>
      <c r="M107">
        <f t="shared" si="10"/>
        <v>0</v>
      </c>
      <c r="N107">
        <f t="shared" si="10"/>
        <v>0</v>
      </c>
      <c r="O107">
        <f t="shared" si="10"/>
        <v>0</v>
      </c>
      <c r="P107">
        <f t="shared" si="10"/>
        <v>0</v>
      </c>
      <c r="Q107">
        <f t="shared" si="10"/>
        <v>0</v>
      </c>
      <c r="R107">
        <f t="shared" si="10"/>
        <v>0</v>
      </c>
      <c r="S107">
        <f t="shared" si="10"/>
        <v>0</v>
      </c>
      <c r="T107">
        <f t="shared" si="10"/>
        <v>0</v>
      </c>
      <c r="U107">
        <f t="shared" si="10"/>
        <v>0</v>
      </c>
      <c r="V107">
        <f t="shared" si="10"/>
        <v>0</v>
      </c>
      <c r="W107">
        <f t="shared" si="10"/>
        <v>0</v>
      </c>
      <c r="X107">
        <f t="shared" si="12"/>
        <v>0</v>
      </c>
      <c r="Y107">
        <f t="shared" si="12"/>
        <v>0</v>
      </c>
      <c r="Z107">
        <f t="shared" si="12"/>
        <v>0</v>
      </c>
      <c r="AA107">
        <f t="shared" si="12"/>
        <v>0</v>
      </c>
      <c r="AB107">
        <f t="shared" si="12"/>
        <v>0</v>
      </c>
      <c r="AC107">
        <f t="shared" si="12"/>
        <v>0</v>
      </c>
      <c r="AD107">
        <f t="shared" si="12"/>
        <v>0</v>
      </c>
      <c r="AE107">
        <f t="shared" si="12"/>
        <v>0</v>
      </c>
      <c r="AF107">
        <f t="shared" si="12"/>
        <v>0</v>
      </c>
      <c r="AG107">
        <f t="shared" si="12"/>
        <v>0</v>
      </c>
      <c r="AH107">
        <f t="shared" si="12"/>
        <v>0</v>
      </c>
      <c r="AI107">
        <f t="shared" si="12"/>
        <v>0</v>
      </c>
      <c r="AJ107">
        <f t="shared" si="12"/>
        <v>0</v>
      </c>
      <c r="AK107">
        <f t="shared" si="12"/>
        <v>0</v>
      </c>
      <c r="AL107">
        <f t="shared" si="12"/>
        <v>0</v>
      </c>
      <c r="AM107">
        <f t="shared" si="12"/>
        <v>0</v>
      </c>
      <c r="AN107">
        <f t="shared" si="12"/>
        <v>0</v>
      </c>
      <c r="AO107">
        <f t="shared" si="12"/>
        <v>0</v>
      </c>
      <c r="AP107">
        <f t="shared" si="12"/>
        <v>0</v>
      </c>
      <c r="AQ107">
        <f t="shared" si="12"/>
        <v>0</v>
      </c>
      <c r="AR107">
        <f t="shared" si="12"/>
        <v>0</v>
      </c>
      <c r="AS107">
        <f t="shared" si="12"/>
        <v>0</v>
      </c>
      <c r="AT107">
        <f t="shared" si="12"/>
        <v>0</v>
      </c>
      <c r="AU107">
        <f t="shared" si="12"/>
        <v>0</v>
      </c>
      <c r="AV107">
        <f t="shared" si="12"/>
        <v>0</v>
      </c>
    </row>
    <row r="108" spans="1:48" hidden="1" x14ac:dyDescent="0.25">
      <c r="A108" t="str">
        <f t="shared" si="10"/>
        <v>Net use of fresh water</v>
      </c>
      <c r="B108" t="str">
        <f t="shared" si="10"/>
        <v>m3</v>
      </c>
      <c r="C108">
        <f t="shared" si="10"/>
        <v>2.0822793000000002</v>
      </c>
      <c r="D108">
        <f t="shared" si="10"/>
        <v>0</v>
      </c>
      <c r="E108">
        <f t="shared" si="10"/>
        <v>0.58653628000000002</v>
      </c>
      <c r="F108">
        <f t="shared" si="10"/>
        <v>5.5625529999999999E-2</v>
      </c>
      <c r="G108">
        <f t="shared" si="10"/>
        <v>0.88989803000000001</v>
      </c>
      <c r="H108">
        <f t="shared" si="10"/>
        <v>1.0192859000000001E-3</v>
      </c>
      <c r="I108">
        <f t="shared" si="10"/>
        <v>2.6875407E-4</v>
      </c>
      <c r="J108">
        <f t="shared" si="10"/>
        <v>7.0532742999999994E-5</v>
      </c>
      <c r="K108">
        <f t="shared" si="10"/>
        <v>3.4050290000000001E-5</v>
      </c>
      <c r="L108">
        <f t="shared" si="10"/>
        <v>7.9459076000000001E-6</v>
      </c>
      <c r="M108">
        <f t="shared" si="10"/>
        <v>2.7969880999999999E-5</v>
      </c>
      <c r="N108">
        <f t="shared" si="10"/>
        <v>1.9688778999999999E-7</v>
      </c>
      <c r="O108">
        <f t="shared" si="10"/>
        <v>3.1618125999999999E-5</v>
      </c>
      <c r="P108">
        <f t="shared" si="10"/>
        <v>9.0336749E-8</v>
      </c>
      <c r="Q108">
        <f t="shared" si="10"/>
        <v>5.7131391000000002E-5</v>
      </c>
      <c r="R108">
        <f t="shared" si="10"/>
        <v>1.7372452E-8</v>
      </c>
      <c r="S108">
        <f t="shared" si="10"/>
        <v>1.2768248E-3</v>
      </c>
      <c r="T108">
        <f t="shared" si="10"/>
        <v>5.7606043000000001E-7</v>
      </c>
      <c r="U108">
        <f t="shared" si="10"/>
        <v>9.8217293000000007E-5</v>
      </c>
      <c r="V108">
        <f t="shared" si="10"/>
        <v>8.0567892E-10</v>
      </c>
      <c r="W108">
        <f t="shared" si="10"/>
        <v>5.4019511000000004E-4</v>
      </c>
      <c r="X108">
        <f t="shared" si="12"/>
        <v>6.3841240000000001E-4</v>
      </c>
      <c r="Y108">
        <f t="shared" si="12"/>
        <v>8.3387767999999997E-8</v>
      </c>
      <c r="Z108">
        <f t="shared" si="12"/>
        <v>3.1366092999999998E-2</v>
      </c>
      <c r="AA108">
        <f t="shared" si="12"/>
        <v>8.7526027999999998E-5</v>
      </c>
      <c r="AB108">
        <f t="shared" si="12"/>
        <v>1.4482182E-4</v>
      </c>
      <c r="AC108">
        <f t="shared" si="12"/>
        <v>2.9526301000000002E-7</v>
      </c>
      <c r="AD108">
        <f t="shared" si="12"/>
        <v>1.4145388E-4</v>
      </c>
      <c r="AE108">
        <f t="shared" si="12"/>
        <v>2.8839642999999998E-7</v>
      </c>
      <c r="AF108">
        <f t="shared" si="12"/>
        <v>7.4714025999999996E-3</v>
      </c>
      <c r="AG108">
        <f t="shared" si="12"/>
        <v>1.2592395E-5</v>
      </c>
      <c r="AH108">
        <f t="shared" si="12"/>
        <v>0.30888064999999998</v>
      </c>
      <c r="AI108">
        <f t="shared" si="12"/>
        <v>4.6567628999999999E-2</v>
      </c>
      <c r="AJ108">
        <f t="shared" si="12"/>
        <v>0.37693230999999999</v>
      </c>
      <c r="AK108">
        <f t="shared" si="12"/>
        <v>2.0364648999999999E-2</v>
      </c>
      <c r="AL108">
        <f t="shared" si="12"/>
        <v>2.9198192999999998E-3</v>
      </c>
      <c r="AM108">
        <f t="shared" si="12"/>
        <v>2.3294562999999998E-3</v>
      </c>
      <c r="AN108">
        <f t="shared" si="12"/>
        <v>-0.25107146000000002</v>
      </c>
      <c r="AO108">
        <f t="shared" si="12"/>
        <v>-0.25107146000000002</v>
      </c>
      <c r="AP108">
        <f t="shared" si="12"/>
        <v>0</v>
      </c>
      <c r="AQ108">
        <f t="shared" si="12"/>
        <v>0</v>
      </c>
      <c r="AR108">
        <f t="shared" si="12"/>
        <v>0</v>
      </c>
      <c r="AS108">
        <f t="shared" si="12"/>
        <v>0</v>
      </c>
      <c r="AT108">
        <f t="shared" si="12"/>
        <v>0</v>
      </c>
      <c r="AU108">
        <f t="shared" si="12"/>
        <v>0</v>
      </c>
      <c r="AV108">
        <f t="shared" si="12"/>
        <v>0</v>
      </c>
    </row>
    <row r="109" spans="1:48" hidden="1" x14ac:dyDescent="0.25">
      <c r="A109" t="str">
        <f t="shared" si="10"/>
        <v>Hazardous waste disposed</v>
      </c>
      <c r="B109" t="str">
        <f t="shared" si="10"/>
        <v>kg</v>
      </c>
      <c r="C109">
        <f t="shared" si="10"/>
        <v>7.493214</v>
      </c>
      <c r="D109">
        <f t="shared" si="10"/>
        <v>0</v>
      </c>
      <c r="E109">
        <f t="shared" ref="A109:W119" si="13">E52</f>
        <v>3.1914164</v>
      </c>
      <c r="F109">
        <f t="shared" si="13"/>
        <v>0.53881113000000003</v>
      </c>
      <c r="G109">
        <f t="shared" si="13"/>
        <v>2.3115678000000002</v>
      </c>
      <c r="H109">
        <f t="shared" si="13"/>
        <v>9.8732113999999999E-3</v>
      </c>
      <c r="I109">
        <f t="shared" si="13"/>
        <v>1.4253167000000001E-3</v>
      </c>
      <c r="J109">
        <f t="shared" si="13"/>
        <v>3.7406500999999999E-4</v>
      </c>
      <c r="K109">
        <f t="shared" si="13"/>
        <v>1.8058311E-4</v>
      </c>
      <c r="L109">
        <f t="shared" si="13"/>
        <v>7.4363190000000006E-5</v>
      </c>
      <c r="M109">
        <f t="shared" si="13"/>
        <v>1.4833612000000001E-4</v>
      </c>
      <c r="N109">
        <f t="shared" si="13"/>
        <v>1.8426093999999999E-6</v>
      </c>
      <c r="O109">
        <f t="shared" si="13"/>
        <v>1.6768431000000001E-4</v>
      </c>
      <c r="P109">
        <f t="shared" si="13"/>
        <v>8.4543253000000004E-7</v>
      </c>
      <c r="Q109">
        <f t="shared" si="13"/>
        <v>7.0606727999999999E-5</v>
      </c>
      <c r="R109">
        <f t="shared" si="13"/>
        <v>1.6258318000000001E-7</v>
      </c>
      <c r="S109">
        <f t="shared" si="13"/>
        <v>8.7171448999999999E-4</v>
      </c>
      <c r="T109">
        <f t="shared" si="13"/>
        <v>5.391164E-6</v>
      </c>
      <c r="U109">
        <f t="shared" si="13"/>
        <v>6.7054960999999994E-5</v>
      </c>
      <c r="V109">
        <f t="shared" si="13"/>
        <v>7.5400894000000004E-9</v>
      </c>
      <c r="W109">
        <f t="shared" si="13"/>
        <v>3.6880228000000002E-4</v>
      </c>
      <c r="X109">
        <f t="shared" si="12"/>
        <v>4.3585724000000001E-4</v>
      </c>
      <c r="Y109">
        <f t="shared" si="12"/>
        <v>7.8039926000000004E-7</v>
      </c>
      <c r="Z109">
        <f t="shared" si="12"/>
        <v>0.13764705999999999</v>
      </c>
      <c r="AA109">
        <f t="shared" si="12"/>
        <v>8.1912789999999999E-4</v>
      </c>
      <c r="AB109">
        <f t="shared" si="12"/>
        <v>1.3746299999999999E-3</v>
      </c>
      <c r="AC109">
        <f t="shared" si="12"/>
        <v>2.7632713999999999E-6</v>
      </c>
      <c r="AD109">
        <f t="shared" si="12"/>
        <v>1.3426618E-3</v>
      </c>
      <c r="AE109">
        <f t="shared" si="12"/>
        <v>2.6990093000000002E-6</v>
      </c>
      <c r="AF109">
        <f t="shared" si="12"/>
        <v>6.2665401999999995E-2</v>
      </c>
      <c r="AG109">
        <f t="shared" si="12"/>
        <v>1.1784817E-4</v>
      </c>
      <c r="AH109">
        <f t="shared" si="12"/>
        <v>1.0137091000000001E-2</v>
      </c>
      <c r="AI109">
        <f t="shared" si="12"/>
        <v>0.92790338000000006</v>
      </c>
      <c r="AJ109">
        <f t="shared" si="12"/>
        <v>0.16927782999999999</v>
      </c>
      <c r="AK109">
        <f t="shared" si="12"/>
        <v>5.5911020999999998E-2</v>
      </c>
      <c r="AL109">
        <f t="shared" si="12"/>
        <v>2.2277714000000001E-2</v>
      </c>
      <c r="AM109">
        <f t="shared" si="12"/>
        <v>3.6353668999999998E-2</v>
      </c>
      <c r="AN109">
        <f t="shared" si="12"/>
        <v>1.1519102E-2</v>
      </c>
      <c r="AO109">
        <f t="shared" si="12"/>
        <v>1.1519102E-2</v>
      </c>
      <c r="AP109">
        <f t="shared" si="12"/>
        <v>0</v>
      </c>
      <c r="AQ109">
        <f t="shared" si="12"/>
        <v>0</v>
      </c>
      <c r="AR109">
        <f t="shared" si="12"/>
        <v>0</v>
      </c>
      <c r="AS109">
        <f t="shared" si="12"/>
        <v>0</v>
      </c>
      <c r="AT109">
        <f t="shared" si="12"/>
        <v>0</v>
      </c>
      <c r="AU109">
        <f t="shared" si="12"/>
        <v>0</v>
      </c>
      <c r="AV109">
        <f t="shared" si="12"/>
        <v>0</v>
      </c>
    </row>
    <row r="110" spans="1:48" hidden="1" x14ac:dyDescent="0.25">
      <c r="A110" t="str">
        <f t="shared" si="13"/>
        <v>Non-hazardous waste disposed</v>
      </c>
      <c r="B110" t="str">
        <f t="shared" si="13"/>
        <v>kg</v>
      </c>
      <c r="C110">
        <f t="shared" si="13"/>
        <v>489.42971999999997</v>
      </c>
      <c r="D110">
        <f t="shared" si="13"/>
        <v>0</v>
      </c>
      <c r="E110">
        <f t="shared" si="13"/>
        <v>136.33712</v>
      </c>
      <c r="F110">
        <f t="shared" si="13"/>
        <v>10.797523</v>
      </c>
      <c r="G110">
        <f t="shared" si="13"/>
        <v>38.435431999999999</v>
      </c>
      <c r="H110">
        <f t="shared" si="13"/>
        <v>0.19785454</v>
      </c>
      <c r="I110">
        <f t="shared" si="13"/>
        <v>4.3913927999999998E-2</v>
      </c>
      <c r="J110">
        <f t="shared" si="13"/>
        <v>1.1524922E-2</v>
      </c>
      <c r="K110">
        <f t="shared" si="13"/>
        <v>5.5637554999999998E-3</v>
      </c>
      <c r="L110">
        <f t="shared" si="13"/>
        <v>1.7497661000000001E-3</v>
      </c>
      <c r="M110">
        <f t="shared" si="13"/>
        <v>4.5702277999999999E-3</v>
      </c>
      <c r="N110">
        <f t="shared" si="13"/>
        <v>4.3356604999999998E-5</v>
      </c>
      <c r="O110">
        <f t="shared" si="13"/>
        <v>5.1663443999999999E-3</v>
      </c>
      <c r="P110">
        <f t="shared" si="13"/>
        <v>1.9893030999999999E-5</v>
      </c>
      <c r="Q110">
        <f t="shared" si="13"/>
        <v>2.0929672999999999E-3</v>
      </c>
      <c r="R110">
        <f t="shared" si="13"/>
        <v>3.8255827999999997E-6</v>
      </c>
      <c r="S110">
        <f t="shared" si="13"/>
        <v>1.1165558000000001E-2</v>
      </c>
      <c r="T110">
        <f t="shared" si="13"/>
        <v>1.2685411E-4</v>
      </c>
      <c r="U110">
        <f t="shared" si="13"/>
        <v>8.5888911000000004E-4</v>
      </c>
      <c r="V110">
        <f t="shared" si="13"/>
        <v>1.7741832999999999E-7</v>
      </c>
      <c r="W110">
        <f t="shared" si="13"/>
        <v>4.7238901000000002E-3</v>
      </c>
      <c r="X110">
        <f t="shared" si="12"/>
        <v>5.5827791999999996E-3</v>
      </c>
      <c r="Y110">
        <f t="shared" si="12"/>
        <v>1.8362797000000002E-5</v>
      </c>
      <c r="Z110">
        <f t="shared" si="12"/>
        <v>14.273678</v>
      </c>
      <c r="AA110">
        <f t="shared" si="12"/>
        <v>1.9274083000000001E-2</v>
      </c>
      <c r="AB110">
        <f t="shared" si="12"/>
        <v>6.5776567999999994E-2</v>
      </c>
      <c r="AC110">
        <f t="shared" si="12"/>
        <v>6.5019786999999995E-5</v>
      </c>
      <c r="AD110">
        <f t="shared" si="12"/>
        <v>6.4246880000000006E-2</v>
      </c>
      <c r="AE110">
        <f t="shared" si="12"/>
        <v>6.3507698999999999E-5</v>
      </c>
      <c r="AF110">
        <f t="shared" si="12"/>
        <v>2.1810523000000002</v>
      </c>
      <c r="AG110">
        <f t="shared" si="12"/>
        <v>2.7729679000000002E-3</v>
      </c>
      <c r="AH110">
        <f t="shared" si="12"/>
        <v>3.0391042000000001</v>
      </c>
      <c r="AI110">
        <f t="shared" si="12"/>
        <v>13.629125</v>
      </c>
      <c r="AJ110">
        <f t="shared" si="12"/>
        <v>11.512127</v>
      </c>
      <c r="AK110">
        <f t="shared" si="12"/>
        <v>1.7687113999999999</v>
      </c>
      <c r="AL110">
        <f t="shared" si="12"/>
        <v>0.38454769</v>
      </c>
      <c r="AM110">
        <f t="shared" si="12"/>
        <v>0.49679677999999999</v>
      </c>
      <c r="AN110">
        <f t="shared" si="12"/>
        <v>256.12732999999997</v>
      </c>
      <c r="AO110">
        <f t="shared" si="12"/>
        <v>256.12732999999997</v>
      </c>
      <c r="AP110">
        <f t="shared" si="12"/>
        <v>0</v>
      </c>
      <c r="AQ110">
        <f t="shared" si="12"/>
        <v>0</v>
      </c>
      <c r="AR110">
        <f t="shared" si="12"/>
        <v>0</v>
      </c>
      <c r="AS110">
        <f t="shared" si="12"/>
        <v>0</v>
      </c>
      <c r="AT110">
        <f t="shared" si="12"/>
        <v>0</v>
      </c>
      <c r="AU110">
        <f t="shared" si="12"/>
        <v>0</v>
      </c>
      <c r="AV110">
        <f t="shared" si="12"/>
        <v>0</v>
      </c>
    </row>
    <row r="111" spans="1:48" hidden="1" x14ac:dyDescent="0.25">
      <c r="A111" t="str">
        <f t="shared" si="13"/>
        <v>Radioactive waste disposed</v>
      </c>
      <c r="B111" t="str">
        <f t="shared" si="13"/>
        <v>kg</v>
      </c>
      <c r="C111">
        <f t="shared" si="13"/>
        <v>4.1115860000000004E-3</v>
      </c>
      <c r="D111">
        <f t="shared" si="13"/>
        <v>0</v>
      </c>
      <c r="E111">
        <f t="shared" si="13"/>
        <v>3.5386628E-3</v>
      </c>
      <c r="F111">
        <f t="shared" si="13"/>
        <v>1.1139767E-4</v>
      </c>
      <c r="G111">
        <f t="shared" si="13"/>
        <v>1.5664857999999999E-4</v>
      </c>
      <c r="H111">
        <f t="shared" si="13"/>
        <v>2.0412584000000001E-6</v>
      </c>
      <c r="I111">
        <f t="shared" si="13"/>
        <v>8.1874026999999996E-7</v>
      </c>
      <c r="J111">
        <f t="shared" si="13"/>
        <v>2.1487301E-7</v>
      </c>
      <c r="K111">
        <f t="shared" si="13"/>
        <v>1.0373179999999999E-7</v>
      </c>
      <c r="L111">
        <f t="shared" si="13"/>
        <v>2.1810831999999999E-8</v>
      </c>
      <c r="M111">
        <f t="shared" si="13"/>
        <v>8.5208263999999996E-8</v>
      </c>
      <c r="N111">
        <f t="shared" si="13"/>
        <v>5.4044000999999999E-10</v>
      </c>
      <c r="O111">
        <f t="shared" si="13"/>
        <v>9.6322385000000001E-8</v>
      </c>
      <c r="P111">
        <f t="shared" si="13"/>
        <v>2.4796658999999998E-10</v>
      </c>
      <c r="Q111">
        <f t="shared" si="13"/>
        <v>3.7339828E-8</v>
      </c>
      <c r="R111">
        <f t="shared" si="13"/>
        <v>4.7685883E-11</v>
      </c>
      <c r="S111">
        <f t="shared" si="13"/>
        <v>9.2242599000000002E-8</v>
      </c>
      <c r="T111">
        <f t="shared" si="13"/>
        <v>1.5812362E-9</v>
      </c>
      <c r="U111">
        <f t="shared" si="13"/>
        <v>7.0955845000000002E-9</v>
      </c>
      <c r="V111">
        <f t="shared" si="13"/>
        <v>2.2115192000000002E-12</v>
      </c>
      <c r="W111">
        <f t="shared" si="13"/>
        <v>3.9025715E-8</v>
      </c>
      <c r="X111">
        <f t="shared" si="12"/>
        <v>4.6121298999999999E-8</v>
      </c>
      <c r="Y111">
        <f t="shared" si="12"/>
        <v>2.2889224E-10</v>
      </c>
      <c r="Z111">
        <f t="shared" si="12"/>
        <v>5.1234594000000003E-5</v>
      </c>
      <c r="AA111">
        <f t="shared" si="12"/>
        <v>2.4025140999999998E-7</v>
      </c>
      <c r="AB111">
        <f t="shared" si="12"/>
        <v>3.3286789000000001E-7</v>
      </c>
      <c r="AC111">
        <f t="shared" si="12"/>
        <v>8.1047152999999999E-10</v>
      </c>
      <c r="AD111">
        <f t="shared" si="12"/>
        <v>3.2512678000000002E-7</v>
      </c>
      <c r="AE111">
        <f t="shared" si="12"/>
        <v>7.9162335000000004E-10</v>
      </c>
      <c r="AF111">
        <f t="shared" si="12"/>
        <v>2.0308582000000001E-5</v>
      </c>
      <c r="AG111">
        <f t="shared" si="12"/>
        <v>3.4565039999999998E-8</v>
      </c>
      <c r="AH111">
        <f t="shared" si="12"/>
        <v>8.6644308999999994E-6</v>
      </c>
      <c r="AI111">
        <f t="shared" si="12"/>
        <v>4.3633225000000003E-5</v>
      </c>
      <c r="AJ111">
        <f t="shared" si="12"/>
        <v>8.5810151999999996E-5</v>
      </c>
      <c r="AK111">
        <f t="shared" si="12"/>
        <v>6.0088903000000002E-5</v>
      </c>
      <c r="AL111">
        <f t="shared" si="12"/>
        <v>4.4834694000000003E-6</v>
      </c>
      <c r="AM111">
        <f t="shared" si="12"/>
        <v>3.5722971000000002E-6</v>
      </c>
      <c r="AN111">
        <f t="shared" si="12"/>
        <v>2.2540430000000001E-5</v>
      </c>
      <c r="AO111">
        <f t="shared" si="12"/>
        <v>2.2540430000000001E-5</v>
      </c>
      <c r="AP111">
        <f t="shared" si="12"/>
        <v>0</v>
      </c>
      <c r="AQ111">
        <f t="shared" si="12"/>
        <v>0</v>
      </c>
      <c r="AR111">
        <f t="shared" si="12"/>
        <v>0</v>
      </c>
      <c r="AS111">
        <f t="shared" si="12"/>
        <v>0</v>
      </c>
      <c r="AT111">
        <f t="shared" si="12"/>
        <v>0</v>
      </c>
      <c r="AU111">
        <f t="shared" si="12"/>
        <v>0</v>
      </c>
      <c r="AV111">
        <f t="shared" si="12"/>
        <v>0</v>
      </c>
    </row>
    <row r="112" spans="1:48" hidden="1" x14ac:dyDescent="0.25">
      <c r="A112" t="str">
        <f t="shared" si="13"/>
        <v>Components for re-use</v>
      </c>
      <c r="B112" t="str">
        <f t="shared" si="13"/>
        <v>kg</v>
      </c>
      <c r="C112">
        <f t="shared" si="13"/>
        <v>0</v>
      </c>
      <c r="D112">
        <f t="shared" si="13"/>
        <v>0</v>
      </c>
      <c r="E112">
        <f t="shared" si="13"/>
        <v>0</v>
      </c>
      <c r="F112">
        <f t="shared" si="13"/>
        <v>0</v>
      </c>
      <c r="G112">
        <f t="shared" si="13"/>
        <v>0</v>
      </c>
      <c r="H112">
        <f t="shared" si="13"/>
        <v>0</v>
      </c>
      <c r="I112">
        <f t="shared" si="13"/>
        <v>0</v>
      </c>
      <c r="J112">
        <f t="shared" si="13"/>
        <v>0</v>
      </c>
      <c r="K112">
        <f t="shared" si="13"/>
        <v>0</v>
      </c>
      <c r="L112">
        <f t="shared" si="13"/>
        <v>0</v>
      </c>
      <c r="M112">
        <f t="shared" si="13"/>
        <v>0</v>
      </c>
      <c r="N112">
        <f t="shared" si="13"/>
        <v>0</v>
      </c>
      <c r="O112">
        <f t="shared" si="13"/>
        <v>0</v>
      </c>
      <c r="P112">
        <f t="shared" si="13"/>
        <v>0</v>
      </c>
      <c r="Q112">
        <f t="shared" si="13"/>
        <v>0</v>
      </c>
      <c r="R112">
        <f t="shared" si="13"/>
        <v>0</v>
      </c>
      <c r="S112">
        <f t="shared" si="13"/>
        <v>0</v>
      </c>
      <c r="T112">
        <f t="shared" si="13"/>
        <v>0</v>
      </c>
      <c r="U112">
        <f t="shared" si="13"/>
        <v>0</v>
      </c>
      <c r="V112">
        <f t="shared" si="13"/>
        <v>0</v>
      </c>
      <c r="W112">
        <f t="shared" si="13"/>
        <v>0</v>
      </c>
      <c r="X112">
        <f t="shared" si="12"/>
        <v>0</v>
      </c>
      <c r="Y112">
        <f t="shared" si="12"/>
        <v>0</v>
      </c>
      <c r="Z112">
        <f t="shared" si="12"/>
        <v>0</v>
      </c>
      <c r="AA112">
        <f t="shared" si="12"/>
        <v>0</v>
      </c>
      <c r="AB112">
        <f t="shared" si="12"/>
        <v>0</v>
      </c>
      <c r="AC112">
        <f t="shared" ref="AC112:AV112" si="14">AC55</f>
        <v>0</v>
      </c>
      <c r="AD112">
        <f t="shared" si="14"/>
        <v>0</v>
      </c>
      <c r="AE112">
        <f t="shared" si="14"/>
        <v>0</v>
      </c>
      <c r="AF112">
        <f t="shared" si="14"/>
        <v>0</v>
      </c>
      <c r="AG112">
        <f t="shared" si="14"/>
        <v>0</v>
      </c>
      <c r="AH112">
        <f t="shared" si="14"/>
        <v>0</v>
      </c>
      <c r="AI112">
        <f t="shared" si="14"/>
        <v>0</v>
      </c>
      <c r="AJ112">
        <f t="shared" si="14"/>
        <v>0</v>
      </c>
      <c r="AK112">
        <f t="shared" si="14"/>
        <v>0</v>
      </c>
      <c r="AL112">
        <f t="shared" si="14"/>
        <v>0</v>
      </c>
      <c r="AM112">
        <f t="shared" si="14"/>
        <v>0</v>
      </c>
      <c r="AN112">
        <f t="shared" si="14"/>
        <v>0</v>
      </c>
      <c r="AO112">
        <f t="shared" si="14"/>
        <v>0</v>
      </c>
      <c r="AP112">
        <f t="shared" si="14"/>
        <v>0</v>
      </c>
      <c r="AQ112">
        <f t="shared" si="14"/>
        <v>0</v>
      </c>
      <c r="AR112">
        <f t="shared" si="14"/>
        <v>0</v>
      </c>
      <c r="AS112">
        <f t="shared" si="14"/>
        <v>0</v>
      </c>
      <c r="AT112">
        <f t="shared" si="14"/>
        <v>0</v>
      </c>
      <c r="AU112">
        <f t="shared" si="14"/>
        <v>0</v>
      </c>
      <c r="AV112">
        <f t="shared" si="14"/>
        <v>0</v>
      </c>
    </row>
    <row r="113" spans="1:48" hidden="1" x14ac:dyDescent="0.25">
      <c r="A113" t="str">
        <f t="shared" si="13"/>
        <v>Materials for recycling</v>
      </c>
      <c r="B113" t="str">
        <f t="shared" si="13"/>
        <v>kg</v>
      </c>
      <c r="C113">
        <f t="shared" si="13"/>
        <v>0.69993830000000001</v>
      </c>
      <c r="D113">
        <f t="shared" si="13"/>
        <v>0</v>
      </c>
      <c r="E113">
        <f t="shared" si="13"/>
        <v>3.1166882999999999E-2</v>
      </c>
      <c r="F113">
        <f t="shared" si="13"/>
        <v>2.8100964999999999E-3</v>
      </c>
      <c r="G113">
        <f t="shared" si="13"/>
        <v>4.4569546999999998E-3</v>
      </c>
      <c r="H113">
        <f t="shared" si="13"/>
        <v>5.1492398000000003E-5</v>
      </c>
      <c r="I113">
        <f t="shared" si="13"/>
        <v>9.5067556000000001E-6</v>
      </c>
      <c r="J113">
        <f t="shared" si="13"/>
        <v>2.4949856000000001E-6</v>
      </c>
      <c r="K113">
        <f t="shared" si="13"/>
        <v>1.2044758E-6</v>
      </c>
      <c r="L113">
        <f t="shared" si="13"/>
        <v>4.3772453E-7</v>
      </c>
      <c r="M113">
        <f t="shared" si="13"/>
        <v>9.8939085000000006E-7</v>
      </c>
      <c r="N113">
        <f t="shared" si="13"/>
        <v>1.0846163000000001E-8</v>
      </c>
      <c r="O113">
        <f t="shared" si="13"/>
        <v>1.1184418E-6</v>
      </c>
      <c r="P113">
        <f t="shared" si="13"/>
        <v>4.9764750000000002E-9</v>
      </c>
      <c r="Q113">
        <f t="shared" si="13"/>
        <v>4.6760844999999998E-7</v>
      </c>
      <c r="R113">
        <f t="shared" si="13"/>
        <v>9.5701442000000003E-10</v>
      </c>
      <c r="S113">
        <f t="shared" si="13"/>
        <v>9.4575382E-5</v>
      </c>
      <c r="T113">
        <f t="shared" si="13"/>
        <v>3.1734043000000002E-8</v>
      </c>
      <c r="U113">
        <f t="shared" si="13"/>
        <v>7.2750293999999997E-6</v>
      </c>
      <c r="V113">
        <f t="shared" si="13"/>
        <v>4.4383276999999998E-11</v>
      </c>
      <c r="W113">
        <f t="shared" si="13"/>
        <v>4.0012662E-5</v>
      </c>
      <c r="X113">
        <f t="shared" ref="X113:AV117" si="15">X56</f>
        <v>4.7287691E-5</v>
      </c>
      <c r="Y113">
        <f t="shared" si="15"/>
        <v>4.5936692000000001E-9</v>
      </c>
      <c r="Z113">
        <f t="shared" si="15"/>
        <v>7.1401337000000004E-4</v>
      </c>
      <c r="AA113">
        <f t="shared" si="15"/>
        <v>4.8216379000000004E-6</v>
      </c>
      <c r="AB113">
        <f t="shared" si="15"/>
        <v>5.5977516999999997E-6</v>
      </c>
      <c r="AC113">
        <f t="shared" si="15"/>
        <v>1.6265461999999999E-8</v>
      </c>
      <c r="AD113">
        <f t="shared" si="15"/>
        <v>5.4675715000000003E-6</v>
      </c>
      <c r="AE113">
        <f t="shared" si="15"/>
        <v>1.5887196000000002E-8</v>
      </c>
      <c r="AF113">
        <f t="shared" si="15"/>
        <v>3.4118233999999998E-4</v>
      </c>
      <c r="AG113">
        <f t="shared" si="15"/>
        <v>6.9369045E-7</v>
      </c>
      <c r="AH113">
        <f t="shared" si="15"/>
        <v>1.4169896000000001E-4</v>
      </c>
      <c r="AI113">
        <f t="shared" si="15"/>
        <v>0.62432047999999996</v>
      </c>
      <c r="AJ113">
        <f t="shared" si="15"/>
        <v>3.0830356999999999E-2</v>
      </c>
      <c r="AK113">
        <f t="shared" si="15"/>
        <v>4.2167706000000001E-3</v>
      </c>
      <c r="AL113">
        <f t="shared" si="15"/>
        <v>8.6073787E-5</v>
      </c>
      <c r="AM113">
        <f t="shared" si="15"/>
        <v>8.7946389000000005E-5</v>
      </c>
      <c r="AN113">
        <f t="shared" si="15"/>
        <v>4.9231149000000004E-4</v>
      </c>
      <c r="AO113">
        <f t="shared" si="15"/>
        <v>4.9231149000000004E-4</v>
      </c>
      <c r="AP113">
        <f t="shared" si="15"/>
        <v>0</v>
      </c>
      <c r="AQ113">
        <f t="shared" si="15"/>
        <v>0</v>
      </c>
      <c r="AR113">
        <f t="shared" si="15"/>
        <v>0</v>
      </c>
      <c r="AS113">
        <f t="shared" si="15"/>
        <v>0</v>
      </c>
      <c r="AT113">
        <f t="shared" si="15"/>
        <v>0</v>
      </c>
      <c r="AU113">
        <f t="shared" si="15"/>
        <v>0</v>
      </c>
      <c r="AV113">
        <f t="shared" si="15"/>
        <v>0</v>
      </c>
    </row>
    <row r="114" spans="1:48" hidden="1" x14ac:dyDescent="0.25">
      <c r="A114" t="str">
        <f t="shared" si="13"/>
        <v>Materials for energy recovery</v>
      </c>
      <c r="B114" t="str">
        <f t="shared" si="13"/>
        <v>kg</v>
      </c>
      <c r="C114">
        <f t="shared" si="13"/>
        <v>6.7847003999999998E-4</v>
      </c>
      <c r="D114">
        <f t="shared" si="13"/>
        <v>0</v>
      </c>
      <c r="E114">
        <f t="shared" si="13"/>
        <v>4.5879001999999998E-5</v>
      </c>
      <c r="F114">
        <f t="shared" si="13"/>
        <v>1.6207868E-5</v>
      </c>
      <c r="G114">
        <f t="shared" si="13"/>
        <v>7.8889847E-5</v>
      </c>
      <c r="H114">
        <f t="shared" si="13"/>
        <v>2.9699406000000002E-7</v>
      </c>
      <c r="I114">
        <f t="shared" si="13"/>
        <v>5.1791337000000002E-8</v>
      </c>
      <c r="J114">
        <f t="shared" si="13"/>
        <v>1.3592297000000001E-8</v>
      </c>
      <c r="K114">
        <f t="shared" si="13"/>
        <v>6.5617983999999997E-9</v>
      </c>
      <c r="L114">
        <f t="shared" si="13"/>
        <v>1.2735275999999999E-9</v>
      </c>
      <c r="M114">
        <f t="shared" si="13"/>
        <v>5.3900486999999996E-9</v>
      </c>
      <c r="N114">
        <f t="shared" si="13"/>
        <v>3.1556121000000002E-11</v>
      </c>
      <c r="O114">
        <f t="shared" si="13"/>
        <v>6.0930985000000003E-9</v>
      </c>
      <c r="P114">
        <f t="shared" si="13"/>
        <v>1.4478691E-11</v>
      </c>
      <c r="Q114">
        <f t="shared" si="13"/>
        <v>1.0781502999999999E-9</v>
      </c>
      <c r="R114">
        <f t="shared" si="13"/>
        <v>2.7843636000000001E-12</v>
      </c>
      <c r="S114">
        <f t="shared" si="13"/>
        <v>2.5093461999999998E-4</v>
      </c>
      <c r="T114">
        <f t="shared" si="13"/>
        <v>9.2327881999999998E-11</v>
      </c>
      <c r="U114">
        <f t="shared" si="13"/>
        <v>1.9302662999999999E-5</v>
      </c>
      <c r="V114">
        <f t="shared" si="13"/>
        <v>1.2912991E-13</v>
      </c>
      <c r="W114">
        <f t="shared" si="13"/>
        <v>1.0616465E-4</v>
      </c>
      <c r="X114">
        <f t="shared" si="15"/>
        <v>1.2546730999999999E-4</v>
      </c>
      <c r="Y114">
        <f t="shared" si="15"/>
        <v>1.3364944999999999E-11</v>
      </c>
      <c r="Z114">
        <f t="shared" si="15"/>
        <v>4.7249069000000003E-6</v>
      </c>
      <c r="AA114">
        <f t="shared" si="15"/>
        <v>1.4028203E-8</v>
      </c>
      <c r="AB114">
        <f t="shared" si="15"/>
        <v>3.6982710000000001E-8</v>
      </c>
      <c r="AC114">
        <f t="shared" si="15"/>
        <v>4.7323176000000002E-11</v>
      </c>
      <c r="AD114">
        <f t="shared" si="15"/>
        <v>3.6122647000000002E-8</v>
      </c>
      <c r="AE114">
        <f t="shared" si="15"/>
        <v>4.6222637E-11</v>
      </c>
      <c r="AF114">
        <f t="shared" si="15"/>
        <v>2.2251805999999998E-6</v>
      </c>
      <c r="AG114">
        <f t="shared" si="15"/>
        <v>2.0182417E-9</v>
      </c>
      <c r="AH114">
        <f t="shared" si="15"/>
        <v>8.8343597999999998E-8</v>
      </c>
      <c r="AI114">
        <f t="shared" si="15"/>
        <v>2.3010843000000001E-5</v>
      </c>
      <c r="AJ114">
        <f t="shared" si="15"/>
        <v>2.4834640999999998E-6</v>
      </c>
      <c r="AK114">
        <f t="shared" si="15"/>
        <v>1.2817782000000001E-6</v>
      </c>
      <c r="AL114">
        <f t="shared" si="15"/>
        <v>6.9549549E-7</v>
      </c>
      <c r="AM114">
        <f t="shared" si="15"/>
        <v>4.4595435999999998E-7</v>
      </c>
      <c r="AN114">
        <f t="shared" si="15"/>
        <v>1.9594601999999999E-7</v>
      </c>
      <c r="AO114">
        <f t="shared" si="15"/>
        <v>1.9594601999999999E-7</v>
      </c>
      <c r="AP114">
        <f t="shared" si="15"/>
        <v>0</v>
      </c>
      <c r="AQ114">
        <f t="shared" si="15"/>
        <v>0</v>
      </c>
      <c r="AR114">
        <f t="shared" si="15"/>
        <v>0</v>
      </c>
      <c r="AS114">
        <f t="shared" si="15"/>
        <v>0</v>
      </c>
      <c r="AT114">
        <f t="shared" si="15"/>
        <v>0</v>
      </c>
      <c r="AU114">
        <f t="shared" si="15"/>
        <v>0</v>
      </c>
      <c r="AV114">
        <f t="shared" si="15"/>
        <v>0</v>
      </c>
    </row>
    <row r="115" spans="1:48" hidden="1" x14ac:dyDescent="0.25">
      <c r="A115" t="str">
        <f t="shared" si="13"/>
        <v>Exported energy - electricity</v>
      </c>
      <c r="B115" t="str">
        <f t="shared" si="13"/>
        <v>MJ</v>
      </c>
      <c r="C115">
        <f t="shared" si="13"/>
        <v>2.5039072999999998</v>
      </c>
      <c r="D115">
        <f t="shared" si="13"/>
        <v>0</v>
      </c>
      <c r="E115">
        <f t="shared" si="13"/>
        <v>2.2489792</v>
      </c>
      <c r="F115">
        <f t="shared" si="13"/>
        <v>5.5671011999999999E-2</v>
      </c>
      <c r="G115">
        <f t="shared" si="13"/>
        <v>6.3377811000000006E-2</v>
      </c>
      <c r="H115">
        <f t="shared" si="13"/>
        <v>1.0201194E-3</v>
      </c>
      <c r="I115">
        <f t="shared" si="13"/>
        <v>4.9443697999999999E-4</v>
      </c>
      <c r="J115">
        <f t="shared" si="13"/>
        <v>1.2976173999999999E-4</v>
      </c>
      <c r="K115">
        <f t="shared" si="13"/>
        <v>6.2643600000000004E-5</v>
      </c>
      <c r="L115">
        <f t="shared" si="13"/>
        <v>1.2415692E-5</v>
      </c>
      <c r="M115">
        <f t="shared" si="13"/>
        <v>5.1457242999999997E-5</v>
      </c>
      <c r="N115">
        <f t="shared" si="13"/>
        <v>3.0764240999999997E-7</v>
      </c>
      <c r="O115">
        <f t="shared" si="13"/>
        <v>5.8169057000000001E-5</v>
      </c>
      <c r="P115">
        <f t="shared" si="13"/>
        <v>1.4115357E-7</v>
      </c>
      <c r="Q115">
        <f t="shared" si="13"/>
        <v>1.6595043E-5</v>
      </c>
      <c r="R115">
        <f t="shared" si="13"/>
        <v>2.7144918E-8</v>
      </c>
      <c r="S115">
        <f t="shared" si="13"/>
        <v>7.9124036999999998E-5</v>
      </c>
      <c r="T115">
        <f t="shared" si="13"/>
        <v>9.0010974999999997E-7</v>
      </c>
      <c r="U115">
        <f t="shared" si="13"/>
        <v>6.0864643999999997E-6</v>
      </c>
      <c r="V115">
        <f t="shared" si="13"/>
        <v>1.2588948000000001E-9</v>
      </c>
      <c r="W115">
        <f t="shared" si="13"/>
        <v>3.3475554000000003E-5</v>
      </c>
      <c r="X115">
        <f t="shared" si="15"/>
        <v>3.9562018000000001E-5</v>
      </c>
      <c r="Y115">
        <f t="shared" si="15"/>
        <v>1.3029561000000001E-7</v>
      </c>
      <c r="Z115">
        <f t="shared" si="15"/>
        <v>2.7049753999999999E-2</v>
      </c>
      <c r="AA115">
        <f t="shared" si="15"/>
        <v>1.3676175000000001E-4</v>
      </c>
      <c r="AB115">
        <f t="shared" si="15"/>
        <v>1.5406046999999999E-4</v>
      </c>
      <c r="AC115">
        <f t="shared" si="15"/>
        <v>4.6135631999999999E-7</v>
      </c>
      <c r="AD115">
        <f t="shared" si="15"/>
        <v>1.5047767E-4</v>
      </c>
      <c r="AE115">
        <f t="shared" si="15"/>
        <v>4.5062710000000002E-7</v>
      </c>
      <c r="AF115">
        <f t="shared" si="15"/>
        <v>9.7665788E-3</v>
      </c>
      <c r="AG115">
        <f t="shared" si="15"/>
        <v>1.9675953000000001E-5</v>
      </c>
      <c r="AH115">
        <f t="shared" si="15"/>
        <v>5.5527477999999996E-3</v>
      </c>
      <c r="AI115">
        <f t="shared" si="15"/>
        <v>1.7380844999999999E-2</v>
      </c>
      <c r="AJ115">
        <f t="shared" si="15"/>
        <v>6.3685434000000001E-3</v>
      </c>
      <c r="AK115">
        <f t="shared" si="15"/>
        <v>4.7381468000000003E-2</v>
      </c>
      <c r="AL115">
        <f t="shared" si="15"/>
        <v>3.1262913999999999E-3</v>
      </c>
      <c r="AM115">
        <f t="shared" si="15"/>
        <v>1.4731346000000001E-3</v>
      </c>
      <c r="AN115">
        <f t="shared" si="15"/>
        <v>1.5312737999999999E-2</v>
      </c>
      <c r="AO115">
        <f t="shared" si="15"/>
        <v>1.5312737999999999E-2</v>
      </c>
      <c r="AP115">
        <f t="shared" si="15"/>
        <v>0</v>
      </c>
      <c r="AQ115">
        <f t="shared" si="15"/>
        <v>0</v>
      </c>
      <c r="AR115">
        <f t="shared" si="15"/>
        <v>0</v>
      </c>
      <c r="AS115">
        <f t="shared" si="15"/>
        <v>0</v>
      </c>
      <c r="AT115">
        <f t="shared" si="15"/>
        <v>0</v>
      </c>
      <c r="AU115">
        <f t="shared" si="15"/>
        <v>0</v>
      </c>
      <c r="AV115">
        <f t="shared" si="15"/>
        <v>0</v>
      </c>
    </row>
    <row r="116" spans="1:48" hidden="1" x14ac:dyDescent="0.25">
      <c r="A116" t="str">
        <f t="shared" si="13"/>
        <v>Exported energy - heat</v>
      </c>
      <c r="B116" t="str">
        <f t="shared" si="13"/>
        <v>MJ</v>
      </c>
      <c r="C116">
        <f t="shared" si="13"/>
        <v>0.54738178999999998</v>
      </c>
      <c r="D116">
        <f t="shared" si="13"/>
        <v>0</v>
      </c>
      <c r="E116">
        <f t="shared" si="13"/>
        <v>0.23423098000000001</v>
      </c>
      <c r="F116">
        <f t="shared" si="13"/>
        <v>6.8163883999999994E-2</v>
      </c>
      <c r="G116">
        <f t="shared" si="13"/>
        <v>0.1584817</v>
      </c>
      <c r="H116">
        <f t="shared" si="13"/>
        <v>1.2490396E-3</v>
      </c>
      <c r="I116">
        <f t="shared" si="13"/>
        <v>6.0852989000000004E-4</v>
      </c>
      <c r="J116">
        <f t="shared" si="13"/>
        <v>1.5970468000000001E-4</v>
      </c>
      <c r="K116">
        <f t="shared" si="13"/>
        <v>7.7098810000000002E-5</v>
      </c>
      <c r="L116">
        <f t="shared" si="13"/>
        <v>7.0010923999999996E-5</v>
      </c>
      <c r="M116">
        <f t="shared" si="13"/>
        <v>6.3331164999999999E-5</v>
      </c>
      <c r="N116">
        <f t="shared" si="13"/>
        <v>1.7347667E-6</v>
      </c>
      <c r="O116">
        <f t="shared" si="13"/>
        <v>7.1591752000000003E-5</v>
      </c>
      <c r="P116">
        <f t="shared" si="13"/>
        <v>7.9595177999999998E-7</v>
      </c>
      <c r="Q116">
        <f t="shared" si="13"/>
        <v>2.5055645000000001E-5</v>
      </c>
      <c r="R116">
        <f t="shared" si="13"/>
        <v>1.5306765000000001E-7</v>
      </c>
      <c r="S116">
        <f t="shared" si="13"/>
        <v>1.1382607999999999E-3</v>
      </c>
      <c r="T116">
        <f t="shared" si="13"/>
        <v>5.0756345000000004E-6</v>
      </c>
      <c r="U116">
        <f t="shared" si="13"/>
        <v>8.7558523999999998E-5</v>
      </c>
      <c r="V116">
        <f t="shared" si="13"/>
        <v>7.0987895000000003E-9</v>
      </c>
      <c r="W116">
        <f t="shared" si="13"/>
        <v>4.8157187999999998E-4</v>
      </c>
      <c r="X116">
        <f t="shared" si="15"/>
        <v>5.6913041000000004E-4</v>
      </c>
      <c r="Y116">
        <f t="shared" si="15"/>
        <v>7.3472472000000003E-7</v>
      </c>
      <c r="Z116">
        <f t="shared" si="15"/>
        <v>2.4651916999999999E-2</v>
      </c>
      <c r="AA116">
        <f t="shared" si="15"/>
        <v>7.7118667999999998E-4</v>
      </c>
      <c r="AB116">
        <f t="shared" si="15"/>
        <v>1.1813617999999999E-4</v>
      </c>
      <c r="AC116">
        <f t="shared" si="15"/>
        <v>2.6015450000000002E-6</v>
      </c>
      <c r="AD116">
        <f t="shared" si="15"/>
        <v>1.1538883E-4</v>
      </c>
      <c r="AE116">
        <f t="shared" si="15"/>
        <v>2.5410439999999998E-6</v>
      </c>
      <c r="AF116">
        <f t="shared" si="15"/>
        <v>1.5729172E-2</v>
      </c>
      <c r="AG116">
        <f t="shared" si="15"/>
        <v>1.1095085000000001E-4</v>
      </c>
      <c r="AH116">
        <f t="shared" si="15"/>
        <v>4.1934136000000002E-4</v>
      </c>
      <c r="AI116">
        <f t="shared" si="15"/>
        <v>2.4630228000000001E-2</v>
      </c>
      <c r="AJ116">
        <f t="shared" si="15"/>
        <v>8.4163471000000007E-3</v>
      </c>
      <c r="AK116">
        <f t="shared" si="15"/>
        <v>4.0764471999999996E-3</v>
      </c>
      <c r="AL116">
        <f t="shared" si="15"/>
        <v>1.4095303000000001E-3</v>
      </c>
      <c r="AM116">
        <f t="shared" si="15"/>
        <v>7.7565708000000002E-4</v>
      </c>
      <c r="AN116">
        <f t="shared" si="15"/>
        <v>6.6640028999999997E-4</v>
      </c>
      <c r="AO116">
        <f t="shared" si="15"/>
        <v>6.6640028999999997E-4</v>
      </c>
      <c r="AP116">
        <f t="shared" si="15"/>
        <v>0</v>
      </c>
      <c r="AQ116">
        <f t="shared" si="15"/>
        <v>0</v>
      </c>
      <c r="AR116">
        <f t="shared" si="15"/>
        <v>0</v>
      </c>
      <c r="AS116">
        <f t="shared" si="15"/>
        <v>0</v>
      </c>
      <c r="AT116">
        <f t="shared" si="15"/>
        <v>0</v>
      </c>
      <c r="AU116">
        <f t="shared" si="15"/>
        <v>0</v>
      </c>
      <c r="AV116">
        <f t="shared" si="15"/>
        <v>0</v>
      </c>
    </row>
    <row r="117" spans="1:48" hidden="1" x14ac:dyDescent="0.25">
      <c r="A117" t="str">
        <f t="shared" si="13"/>
        <v>Recovered energy</v>
      </c>
      <c r="B117" t="str">
        <f t="shared" si="13"/>
        <v>MJ</v>
      </c>
      <c r="C117">
        <f t="shared" si="13"/>
        <v>3.0512891</v>
      </c>
      <c r="D117">
        <f t="shared" si="13"/>
        <v>0</v>
      </c>
      <c r="E117">
        <f t="shared" si="13"/>
        <v>2.4832100000000001</v>
      </c>
      <c r="F117">
        <f t="shared" si="13"/>
        <v>0.12383491000000001</v>
      </c>
      <c r="G117">
        <f t="shared" si="13"/>
        <v>0.22185958</v>
      </c>
      <c r="H117">
        <f t="shared" si="13"/>
        <v>2.2691591999999998E-3</v>
      </c>
      <c r="I117">
        <f t="shared" si="13"/>
        <v>1.1029667E-3</v>
      </c>
      <c r="J117">
        <f t="shared" si="13"/>
        <v>2.8946636999999998E-4</v>
      </c>
      <c r="K117">
        <f t="shared" si="13"/>
        <v>1.3974237999999999E-4</v>
      </c>
      <c r="L117">
        <f t="shared" si="13"/>
        <v>8.2426651999999997E-5</v>
      </c>
      <c r="M117">
        <f t="shared" si="13"/>
        <v>1.1478839E-4</v>
      </c>
      <c r="N117">
        <f t="shared" si="13"/>
        <v>2.04241E-6</v>
      </c>
      <c r="O117">
        <f t="shared" si="13"/>
        <v>1.2976078999999999E-4</v>
      </c>
      <c r="P117">
        <f t="shared" si="13"/>
        <v>9.3710576000000003E-7</v>
      </c>
      <c r="Q117">
        <f t="shared" si="13"/>
        <v>4.1650699999999997E-5</v>
      </c>
      <c r="R117">
        <f t="shared" si="13"/>
        <v>1.8021265E-7</v>
      </c>
      <c r="S117">
        <f t="shared" si="13"/>
        <v>1.2173848E-3</v>
      </c>
      <c r="T117">
        <f t="shared" si="13"/>
        <v>5.9757468999999997E-6</v>
      </c>
      <c r="U117">
        <f t="shared" si="13"/>
        <v>9.3644982000000006E-5</v>
      </c>
      <c r="V117">
        <f t="shared" si="13"/>
        <v>8.3576878999999992E-9</v>
      </c>
      <c r="W117">
        <f t="shared" si="13"/>
        <v>5.1504739999999995E-4</v>
      </c>
      <c r="X117">
        <f t="shared" si="15"/>
        <v>6.0869237999999998E-4</v>
      </c>
      <c r="Y117">
        <f t="shared" si="15"/>
        <v>8.650207E-7</v>
      </c>
      <c r="Z117">
        <f t="shared" si="15"/>
        <v>5.1701668999999999E-2</v>
      </c>
      <c r="AA117">
        <f t="shared" si="15"/>
        <v>9.0794881999999998E-4</v>
      </c>
      <c r="AB117">
        <f t="shared" si="15"/>
        <v>2.7219666999999997E-4</v>
      </c>
      <c r="AC117">
        <f t="shared" si="15"/>
        <v>3.0629027E-6</v>
      </c>
      <c r="AD117">
        <f t="shared" si="15"/>
        <v>2.6586650999999999E-4</v>
      </c>
      <c r="AE117">
        <f t="shared" si="15"/>
        <v>2.9916723999999999E-6</v>
      </c>
      <c r="AF117">
        <f t="shared" si="15"/>
        <v>2.5495753999999999E-2</v>
      </c>
      <c r="AG117">
        <f t="shared" si="15"/>
        <v>1.3062686000000001E-4</v>
      </c>
      <c r="AH117">
        <f t="shared" si="15"/>
        <v>5.9720906000000004E-3</v>
      </c>
      <c r="AI117">
        <f t="shared" si="15"/>
        <v>4.2011071999999997E-2</v>
      </c>
      <c r="AJ117">
        <f t="shared" si="15"/>
        <v>1.4784891E-2</v>
      </c>
      <c r="AK117">
        <f t="shared" si="15"/>
        <v>5.1457907999999997E-2</v>
      </c>
      <c r="AL117">
        <f t="shared" si="15"/>
        <v>4.5358222000000002E-3</v>
      </c>
      <c r="AM117">
        <f t="shared" si="15"/>
        <v>2.2487920999999999E-3</v>
      </c>
      <c r="AN117">
        <f t="shared" si="15"/>
        <v>1.5979139999999999E-2</v>
      </c>
      <c r="AO117">
        <f t="shared" si="15"/>
        <v>1.5979139999999999E-2</v>
      </c>
      <c r="AP117">
        <f t="shared" si="15"/>
        <v>0</v>
      </c>
      <c r="AQ117">
        <f t="shared" si="15"/>
        <v>0</v>
      </c>
      <c r="AR117">
        <f t="shared" si="15"/>
        <v>0</v>
      </c>
      <c r="AS117">
        <f t="shared" si="15"/>
        <v>0</v>
      </c>
      <c r="AT117">
        <f t="shared" si="15"/>
        <v>0</v>
      </c>
      <c r="AU117">
        <f t="shared" si="15"/>
        <v>0</v>
      </c>
      <c r="AV117">
        <f t="shared" si="15"/>
        <v>0</v>
      </c>
    </row>
    <row r="118" spans="1:48" hidden="1" x14ac:dyDescent="0.25">
      <c r="A118" t="str">
        <f t="shared" si="13"/>
        <v>Biogenic carbon content - product</v>
      </c>
      <c r="B118" t="str">
        <f t="shared" si="13"/>
        <v>kg C</v>
      </c>
      <c r="C118">
        <f t="shared" si="13"/>
        <v>0</v>
      </c>
      <c r="D118">
        <f t="shared" si="13"/>
        <v>0</v>
      </c>
      <c r="E118">
        <f t="shared" si="13"/>
        <v>0</v>
      </c>
    </row>
    <row r="119" spans="1:48" hidden="1" x14ac:dyDescent="0.25">
      <c r="A119" t="str">
        <f t="shared" si="13"/>
        <v>Biogenic carbon content - packaging</v>
      </c>
      <c r="B119" t="str">
        <f t="shared" si="13"/>
        <v>kg C</v>
      </c>
      <c r="C119">
        <f t="shared" si="13"/>
        <v>0</v>
      </c>
      <c r="D119">
        <f t="shared" si="13"/>
        <v>0</v>
      </c>
      <c r="E119">
        <f t="shared" si="13"/>
        <v>0</v>
      </c>
    </row>
    <row r="122" spans="1:48" x14ac:dyDescent="0.25">
      <c r="F122" t="s">
        <v>441</v>
      </c>
      <c r="G122" t="s">
        <v>443</v>
      </c>
      <c r="H122" t="s">
        <v>442</v>
      </c>
      <c r="I122" t="s">
        <v>444</v>
      </c>
      <c r="J122" t="s">
        <v>445</v>
      </c>
      <c r="K122" t="s">
        <v>446</v>
      </c>
      <c r="L122" t="s">
        <v>447</v>
      </c>
      <c r="M122" t="s">
        <v>448</v>
      </c>
      <c r="N122" t="s">
        <v>449</v>
      </c>
    </row>
    <row r="123" spans="1:48" x14ac:dyDescent="0.25">
      <c r="E123" t="s">
        <v>166</v>
      </c>
      <c r="F123">
        <f>SUMIF($E$69:$AO$69,F$122,$E71:$AO71)</f>
        <v>-743.85236197999996</v>
      </c>
      <c r="G123">
        <f t="shared" ref="G123:N123" si="16">SUMIF($E$69:$AO$69,G$122,$E71:$AO71)</f>
        <v>28.901812399400001</v>
      </c>
      <c r="H123">
        <f t="shared" si="16"/>
        <v>25.210689274587679</v>
      </c>
      <c r="I123">
        <f t="shared" si="16"/>
        <v>7.243791091280001E-2</v>
      </c>
      <c r="J123">
        <f t="shared" si="16"/>
        <v>3.4474732013819995</v>
      </c>
      <c r="K123">
        <f t="shared" si="16"/>
        <v>5.6126975057999999</v>
      </c>
      <c r="L123">
        <f t="shared" si="16"/>
        <v>3.1337915910999996</v>
      </c>
      <c r="M123">
        <f t="shared" si="16"/>
        <v>5.8982369909459997</v>
      </c>
      <c r="N123">
        <f t="shared" si="16"/>
        <v>0.14664360295599999</v>
      </c>
    </row>
    <row r="124" spans="1:48" x14ac:dyDescent="0.25">
      <c r="E124" t="s">
        <v>98</v>
      </c>
      <c r="F124">
        <f t="shared" ref="F124:N124" si="17">SUMIF($E$69:$AO$69,F$122,$E72:$AO72)</f>
        <v>68.657049999999998</v>
      </c>
      <c r="G124">
        <f t="shared" si="17"/>
        <v>28.892796000000001</v>
      </c>
      <c r="H124">
        <f t="shared" si="17"/>
        <v>25.201742291992673</v>
      </c>
      <c r="I124">
        <f t="shared" si="17"/>
        <v>6.905919751999999E-2</v>
      </c>
      <c r="J124">
        <f t="shared" si="17"/>
        <v>3.4447476740000003</v>
      </c>
      <c r="K124">
        <f t="shared" si="17"/>
        <v>5.6081237000000002</v>
      </c>
      <c r="L124">
        <f t="shared" si="17"/>
        <v>3.1128214999999999</v>
      </c>
      <c r="M124">
        <f t="shared" si="17"/>
        <v>5.8977324100000006</v>
      </c>
      <c r="N124">
        <f t="shared" si="17"/>
        <v>0.14659460999999999</v>
      </c>
    </row>
    <row r="125" spans="1:48" x14ac:dyDescent="0.25">
      <c r="E125" t="s">
        <v>99</v>
      </c>
      <c r="F125">
        <f t="shared" ref="F125:N125" si="18">SUMIF($E$69:$AO$69,F$122,$E73:$AO73)</f>
        <v>-813.49</v>
      </c>
      <c r="G125">
        <f t="shared" si="18"/>
        <v>0</v>
      </c>
      <c r="H125">
        <f t="shared" si="18"/>
        <v>0</v>
      </c>
      <c r="I125">
        <f t="shared" si="18"/>
        <v>0</v>
      </c>
      <c r="J125">
        <f t="shared" si="18"/>
        <v>0</v>
      </c>
      <c r="K125">
        <f t="shared" si="18"/>
        <v>0</v>
      </c>
      <c r="L125">
        <f t="shared" si="18"/>
        <v>0</v>
      </c>
      <c r="M125">
        <f t="shared" si="18"/>
        <v>0</v>
      </c>
      <c r="N125">
        <f t="shared" si="18"/>
        <v>0</v>
      </c>
    </row>
    <row r="126" spans="1:48" x14ac:dyDescent="0.25">
      <c r="E126" t="s">
        <v>128</v>
      </c>
      <c r="F126">
        <f t="shared" ref="F126:N134" si="19">SUMIF($E$69:$AO$69,F$122,$E74:$AO74)</f>
        <v>0.98058802</v>
      </c>
      <c r="G126">
        <f t="shared" si="19"/>
        <v>9.0163993999999997E-3</v>
      </c>
      <c r="H126">
        <f t="shared" si="19"/>
        <v>8.9469825950076309E-3</v>
      </c>
      <c r="I126">
        <f t="shared" si="19"/>
        <v>3.3787133928000002E-3</v>
      </c>
      <c r="J126">
        <f t="shared" si="19"/>
        <v>2.7255273819999999E-3</v>
      </c>
      <c r="K126">
        <f t="shared" si="19"/>
        <v>4.5738057999999996E-3</v>
      </c>
      <c r="L126">
        <f t="shared" si="19"/>
        <v>2.0970091100000001E-2</v>
      </c>
      <c r="M126">
        <f t="shared" si="19"/>
        <v>5.0458094599999993E-4</v>
      </c>
      <c r="N126">
        <f t="shared" si="19"/>
        <v>4.8992956000000003E-5</v>
      </c>
    </row>
    <row r="127" spans="1:48" x14ac:dyDescent="0.25">
      <c r="E127" t="s">
        <v>20</v>
      </c>
      <c r="F127">
        <f t="shared" si="19"/>
        <v>1.2106654E-6</v>
      </c>
      <c r="G127">
        <f t="shared" si="19"/>
        <v>3.9688940999999998E-7</v>
      </c>
      <c r="H127">
        <f t="shared" si="19"/>
        <v>5.2514209177943121E-7</v>
      </c>
      <c r="I127">
        <f t="shared" si="19"/>
        <v>3.9992850815999999E-9</v>
      </c>
      <c r="J127">
        <f t="shared" si="19"/>
        <v>3.2008801036299999E-6</v>
      </c>
      <c r="K127">
        <f t="shared" si="19"/>
        <v>4.2054075999999998E-8</v>
      </c>
      <c r="L127">
        <f t="shared" si="19"/>
        <v>7.2716428999999995E-8</v>
      </c>
      <c r="M127">
        <f t="shared" si="19"/>
        <v>1.7873982349999999E-7</v>
      </c>
      <c r="N127">
        <f t="shared" si="19"/>
        <v>3.0835655000000002E-9</v>
      </c>
    </row>
    <row r="128" spans="1:48" x14ac:dyDescent="0.25">
      <c r="E128" t="s">
        <v>21</v>
      </c>
      <c r="F128">
        <f t="shared" si="19"/>
        <v>0.54946801999999995</v>
      </c>
      <c r="G128">
        <f t="shared" si="19"/>
        <v>0.14155313999999999</v>
      </c>
      <c r="H128">
        <f t="shared" si="19"/>
        <v>5.9504897732232068E-2</v>
      </c>
      <c r="I128">
        <f t="shared" si="19"/>
        <v>3.9481584659999992E-4</v>
      </c>
      <c r="J128">
        <f t="shared" si="19"/>
        <v>1.3559983004999998E-2</v>
      </c>
      <c r="K128">
        <f t="shared" si="19"/>
        <v>4.2745229000000003E-2</v>
      </c>
      <c r="L128">
        <f t="shared" si="19"/>
        <v>5.5390972999999996E-2</v>
      </c>
      <c r="M128">
        <f t="shared" si="19"/>
        <v>2.5463715639999999E-2</v>
      </c>
      <c r="N128">
        <f t="shared" si="19"/>
        <v>5.2684884000000001E-4</v>
      </c>
    </row>
    <row r="129" spans="5:14" x14ac:dyDescent="0.25">
      <c r="E129" t="s">
        <v>419</v>
      </c>
      <c r="F129">
        <f t="shared" si="19"/>
        <v>3.6515356999999998E-2</v>
      </c>
      <c r="G129">
        <f t="shared" si="19"/>
        <v>7.2552231999999999E-3</v>
      </c>
      <c r="H129">
        <f t="shared" si="19"/>
        <v>1.773640021946277E-3</v>
      </c>
      <c r="I129">
        <f t="shared" si="19"/>
        <v>1.753045932E-5</v>
      </c>
      <c r="J129">
        <f t="shared" si="19"/>
        <v>9.1457676300000005E-4</v>
      </c>
      <c r="K129">
        <f t="shared" si="19"/>
        <v>1.5088174999999999E-3</v>
      </c>
      <c r="L129">
        <f t="shared" si="19"/>
        <v>2.82360953E-3</v>
      </c>
      <c r="M129">
        <f t="shared" si="19"/>
        <v>2.0052928099999998E-4</v>
      </c>
      <c r="N129">
        <f t="shared" si="19"/>
        <v>7.3199633000000007E-5</v>
      </c>
    </row>
    <row r="130" spans="5:14" x14ac:dyDescent="0.25">
      <c r="E130" t="s">
        <v>420</v>
      </c>
      <c r="F130">
        <f t="shared" si="19"/>
        <v>0.21778573000000001</v>
      </c>
      <c r="G130">
        <f t="shared" si="19"/>
        <v>2.2831964999999999E-2</v>
      </c>
      <c r="H130">
        <f t="shared" si="19"/>
        <v>1.5604402895955112E-2</v>
      </c>
      <c r="I130">
        <f t="shared" si="19"/>
        <v>1.5510036309999999E-4</v>
      </c>
      <c r="J130">
        <f t="shared" si="19"/>
        <v>2.6853757920000001E-3</v>
      </c>
      <c r="K130">
        <f t="shared" si="19"/>
        <v>7.3372382000000003E-3</v>
      </c>
      <c r="L130">
        <f t="shared" si="19"/>
        <v>1.9002774E-2</v>
      </c>
      <c r="M130">
        <f t="shared" si="19"/>
        <v>1.1549945819999999E-2</v>
      </c>
      <c r="N130">
        <f t="shared" si="19"/>
        <v>2.1134693E-4</v>
      </c>
    </row>
    <row r="131" spans="5:14" x14ac:dyDescent="0.25">
      <c r="E131" t="s">
        <v>421</v>
      </c>
      <c r="F131">
        <f t="shared" si="19"/>
        <v>2.3294959</v>
      </c>
      <c r="G131">
        <f t="shared" si="19"/>
        <v>0.30594498999999997</v>
      </c>
      <c r="H131">
        <f t="shared" si="19"/>
        <v>0.16875923264094572</v>
      </c>
      <c r="I131">
        <f t="shared" si="19"/>
        <v>9.2017861199999995E-4</v>
      </c>
      <c r="J131">
        <f t="shared" si="19"/>
        <v>2.750439038E-2</v>
      </c>
      <c r="K131">
        <f t="shared" si="19"/>
        <v>0.14716807000000001</v>
      </c>
      <c r="L131">
        <f t="shared" si="19"/>
        <v>0.21356085399999999</v>
      </c>
      <c r="M131">
        <f t="shared" si="19"/>
        <v>0.12561048359999999</v>
      </c>
      <c r="N131">
        <f t="shared" si="19"/>
        <v>1.8010521000000001E-3</v>
      </c>
    </row>
    <row r="132" spans="5:14" x14ac:dyDescent="0.25">
      <c r="E132" t="s">
        <v>22</v>
      </c>
      <c r="F132">
        <f t="shared" si="19"/>
        <v>0.91501202999999998</v>
      </c>
      <c r="G132">
        <f t="shared" si="19"/>
        <v>8.6201886000000005E-2</v>
      </c>
      <c r="H132">
        <f t="shared" si="19"/>
        <v>0.10330511459314801</v>
      </c>
      <c r="I132">
        <f t="shared" si="19"/>
        <v>1.1747976342000002E-3</v>
      </c>
      <c r="J132">
        <f t="shared" si="19"/>
        <v>1.5985021175999998E-2</v>
      </c>
      <c r="K132">
        <f t="shared" si="19"/>
        <v>2.3611991999999998E-2</v>
      </c>
      <c r="L132">
        <f t="shared" si="19"/>
        <v>5.9212945900000001E-2</v>
      </c>
      <c r="M132">
        <f t="shared" si="19"/>
        <v>4.0759114780000001E-2</v>
      </c>
      <c r="N132">
        <f t="shared" si="19"/>
        <v>5.5290218000000001E-4</v>
      </c>
    </row>
    <row r="133" spans="5:14" x14ac:dyDescent="0.25">
      <c r="E133" t="s">
        <v>23</v>
      </c>
      <c r="F133">
        <f t="shared" si="19"/>
        <v>1.7918219999999999E-4</v>
      </c>
      <c r="G133">
        <f t="shared" si="19"/>
        <v>2.3556455000000001E-4</v>
      </c>
      <c r="H133">
        <f t="shared" si="19"/>
        <v>7.0296205706327019E-5</v>
      </c>
      <c r="I133">
        <f t="shared" si="19"/>
        <v>6.5078854669999993E-7</v>
      </c>
      <c r="J133">
        <f t="shared" si="19"/>
        <v>2.2714259040000001E-5</v>
      </c>
      <c r="K133">
        <f t="shared" si="19"/>
        <v>7.5313061999999998E-5</v>
      </c>
      <c r="L133">
        <f t="shared" si="19"/>
        <v>2.022456442E-4</v>
      </c>
      <c r="M133">
        <f t="shared" si="19"/>
        <v>2.9297594500000004E-6</v>
      </c>
      <c r="N133">
        <f t="shared" si="19"/>
        <v>9.6416142000000004E-7</v>
      </c>
    </row>
    <row r="134" spans="5:14" x14ac:dyDescent="0.25">
      <c r="E134" t="s">
        <v>24</v>
      </c>
      <c r="F134">
        <f t="shared" si="19"/>
        <v>1118.5715</v>
      </c>
      <c r="G134">
        <f t="shared" si="19"/>
        <v>435.71253999999999</v>
      </c>
      <c r="H134">
        <f t="shared" si="19"/>
        <v>378.29874490056602</v>
      </c>
      <c r="I134">
        <f t="shared" si="19"/>
        <v>2.3863433579999995</v>
      </c>
      <c r="J134">
        <f t="shared" si="19"/>
        <v>79.514972360000002</v>
      </c>
      <c r="K134">
        <f t="shared" si="19"/>
        <v>57.112703000000003</v>
      </c>
      <c r="L134">
        <f t="shared" si="19"/>
        <v>42.479705000000003</v>
      </c>
      <c r="M134">
        <f t="shared" si="19"/>
        <v>87.720406100000005</v>
      </c>
      <c r="N134">
        <f t="shared" si="19"/>
        <v>3.2345741000000001</v>
      </c>
    </row>
  </sheetData>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742F-0F64-4702-AA58-254E69F54BF4}">
  <sheetPr>
    <tabColor rgb="FF92D050"/>
  </sheetPr>
  <dimension ref="A1:AG38"/>
  <sheetViews>
    <sheetView workbookViewId="0">
      <selection activeCell="E2" sqref="E2"/>
    </sheetView>
  </sheetViews>
  <sheetFormatPr baseColWidth="10" defaultRowHeight="15" x14ac:dyDescent="0.25"/>
  <cols>
    <col min="1" max="1" width="44.140625" customWidth="1"/>
    <col min="2" max="2" width="17.7109375" customWidth="1"/>
    <col min="3" max="3" width="40.28515625" customWidth="1"/>
    <col min="4" max="4" width="22.140625" style="72" customWidth="1"/>
    <col min="5" max="17" width="6.7109375" style="69" customWidth="1"/>
    <col min="18" max="27" width="9.7109375" style="69" customWidth="1"/>
  </cols>
  <sheetData>
    <row r="1" spans="1:33" s="70" customFormat="1" x14ac:dyDescent="0.25">
      <c r="A1" s="49" t="s">
        <v>215</v>
      </c>
      <c r="B1" s="49" t="s">
        <v>216</v>
      </c>
      <c r="C1" s="49" t="s">
        <v>217</v>
      </c>
      <c r="D1" s="71" t="s">
        <v>218</v>
      </c>
      <c r="E1" s="90" t="str">
        <f>Gesamtüberblick!C7</f>
        <v>A1</v>
      </c>
      <c r="F1" s="90" t="str">
        <f>Gesamtüberblick!D7</f>
        <v>A2</v>
      </c>
      <c r="G1" s="90" t="str">
        <f>Gesamtüberblick!E7</f>
        <v>A3</v>
      </c>
      <c r="H1" s="90" t="str">
        <f>Gesamtüberblick!F7</f>
        <v>A1-A3</v>
      </c>
      <c r="I1" s="90" t="str">
        <f>Gesamtüberblick!G7</f>
        <v>A4</v>
      </c>
      <c r="J1" s="90" t="str">
        <f>Gesamtüberblick!H7</f>
        <v>A5</v>
      </c>
      <c r="K1" s="90" t="str">
        <f>Gesamtüberblick!I7</f>
        <v>B1</v>
      </c>
      <c r="L1" s="90" t="str">
        <f>Gesamtüberblick!J7</f>
        <v>B2</v>
      </c>
      <c r="M1" s="90" t="str">
        <f>Gesamtüberblick!K7</f>
        <v>B3</v>
      </c>
      <c r="N1" s="90" t="str">
        <f>Gesamtüberblick!L7</f>
        <v>B4</v>
      </c>
      <c r="O1" s="90" t="str">
        <f>Gesamtüberblick!M7</f>
        <v>B5</v>
      </c>
      <c r="P1" s="90" t="str">
        <f>Gesamtüberblick!N7</f>
        <v>B6</v>
      </c>
      <c r="Q1" s="90" t="str">
        <f>Gesamtüberblick!O7</f>
        <v>B7</v>
      </c>
      <c r="R1" s="90" t="str">
        <f>CONCATENATE(Gesamtüberblick!P7," / ",Gesamtüberblick!P6)</f>
        <v>C1 / Energierückgewinnung</v>
      </c>
      <c r="S1" s="90" t="str">
        <f>CONCATENATE(Gesamtüberblick!Q7," / ",Gesamtüberblick!Q6)</f>
        <v>C2 / Energierückgewinnung</v>
      </c>
      <c r="T1" s="90" t="str">
        <f>CONCATENATE(Gesamtüberblick!R7," / ",Gesamtüberblick!R6)</f>
        <v>C3 / Energierückgewinnung</v>
      </c>
      <c r="U1" s="90" t="str">
        <f>CONCATENATE(Gesamtüberblick!S7," / ",Gesamtüberblick!S6)</f>
        <v>C4 / Energierückgewinnung</v>
      </c>
      <c r="V1" s="90" t="str">
        <f>CONCATENATE(Gesamtüberblick!T7," / ",Gesamtüberblick!T6)</f>
        <v>D / Energierückgewinnung</v>
      </c>
      <c r="W1" s="90" t="str">
        <f>CONCATENATE(Gesamtüberblick!W7," / ",Gesamtüberblick!W6)</f>
        <v>C1 / 0</v>
      </c>
      <c r="X1" s="90" t="str">
        <f>CONCATENATE(Gesamtüberblick!X7," / ",Gesamtüberblick!X6)</f>
        <v>C2 / 0</v>
      </c>
      <c r="Y1" s="90" t="str">
        <f>CONCATENATE(Gesamtüberblick!Y7," / ",Gesamtüberblick!Y6)</f>
        <v>C3 / 0</v>
      </c>
      <c r="Z1" s="90" t="str">
        <f>CONCATENATE(Gesamtüberblick!Z7," / ",Gesamtüberblick!Z6)</f>
        <v>C4 / 0</v>
      </c>
      <c r="AA1" s="90" t="str">
        <f>CONCATENATE(Gesamtüberblick!AA7," / ",Gesamtüberblick!AA6)</f>
        <v>D / 0</v>
      </c>
    </row>
    <row r="2" spans="1:33" x14ac:dyDescent="0.25">
      <c r="A2" t="s">
        <v>295</v>
      </c>
      <c r="B2" t="s">
        <v>238</v>
      </c>
      <c r="C2" t="s">
        <v>130</v>
      </c>
      <c r="D2" s="72" t="s">
        <v>235</v>
      </c>
      <c r="E2" s="89" t="str">
        <f>IF(Gesamtüberblick!C8="","",Gesamtüberblick!C8)</f>
        <v/>
      </c>
      <c r="F2" s="89" t="str">
        <f>IF(Gesamtüberblick!D8="","",Gesamtüberblick!D8)</f>
        <v/>
      </c>
      <c r="G2" s="89" t="str">
        <f>IF(Gesamtüberblick!E8="","",Gesamtüberblick!E8)</f>
        <v/>
      </c>
      <c r="H2" s="89">
        <f>IF(Gesamtüberblick!F8="","",Gesamtüberblick!F8)</f>
        <v>-671.45886530000007</v>
      </c>
      <c r="I2" s="89">
        <f>IF(Gesamtüberblick!G8="","",Gesamtüberblick!G8)</f>
        <v>9.1344692071999987</v>
      </c>
      <c r="J2" s="89">
        <f>IF(Gesamtüberblick!H8="","",Gesamtüberblick!H8)</f>
        <v>8.8182608330000001</v>
      </c>
      <c r="K2" s="89">
        <f>IF(Gesamtüberblick!I8="","",Gesamtüberblick!I8)</f>
        <v>0</v>
      </c>
      <c r="L2" s="89">
        <f>IF(Gesamtüberblick!J8="","",Gesamtüberblick!J8)</f>
        <v>0</v>
      </c>
      <c r="M2" s="89">
        <f>IF(Gesamtüberblick!K8="","",Gesamtüberblick!K8)</f>
        <v>0</v>
      </c>
      <c r="N2" s="89">
        <f>IF(Gesamtüberblick!L8="","",Gesamtüberblick!L8)</f>
        <v>0</v>
      </c>
      <c r="O2" s="89">
        <f>IF(Gesamtüberblick!M8="","",Gesamtüberblick!M8)</f>
        <v>0</v>
      </c>
      <c r="P2" s="89">
        <f>IF(Gesamtüberblick!N8="","",Gesamtüberblick!N8)</f>
        <v>0</v>
      </c>
      <c r="Q2" s="89">
        <f>IF(Gesamtüberblick!O8="","",Gesamtüberblick!O8)</f>
        <v>0</v>
      </c>
      <c r="R2" s="89">
        <f>IF(Gesamtüberblick!P8="","",Gesamtüberblick!P8)</f>
        <v>0.36023927762699998</v>
      </c>
      <c r="S2" s="89">
        <f>IF(Gesamtüberblick!Q8="","",Gesamtüberblick!Q8)</f>
        <v>14.289082709699999</v>
      </c>
      <c r="T2" s="89">
        <f>IF(Gesamtüberblick!R8="","",Gesamtüberblick!R8)</f>
        <v>820.09501529060003</v>
      </c>
      <c r="U2" s="89">
        <f>IF(Gesamtüberblick!S8="","",Gesamtüberblick!S8)</f>
        <v>0</v>
      </c>
      <c r="V2" s="89">
        <f>IF(Gesamtüberblick!T8="","",Gesamtüberblick!T8)</f>
        <v>-129.61597643159999</v>
      </c>
      <c r="W2" s="89" t="str">
        <f>IF(Gesamtüberblick!W8="","",Gesamtüberblick!W8)</f>
        <v/>
      </c>
      <c r="X2" s="89" t="str">
        <f>IF(Gesamtüberblick!X8="","",Gesamtüberblick!X8)</f>
        <v/>
      </c>
      <c r="Y2" s="89" t="str">
        <f>IF(Gesamtüberblick!Y8="","",Gesamtüberblick!Y8)</f>
        <v/>
      </c>
      <c r="Z2" s="89" t="str">
        <f>IF(Gesamtüberblick!Z8="","",Gesamtüberblick!Z8)</f>
        <v/>
      </c>
      <c r="AA2" s="89" t="str">
        <f>IF(Gesamtüberblick!AA8="","",Gesamtüberblick!AA8)</f>
        <v/>
      </c>
    </row>
    <row r="3" spans="1:33" x14ac:dyDescent="0.25">
      <c r="A3" t="s">
        <v>293</v>
      </c>
      <c r="B3" t="s">
        <v>236</v>
      </c>
      <c r="C3" t="s">
        <v>97</v>
      </c>
      <c r="D3" s="72" t="s">
        <v>235</v>
      </c>
      <c r="E3" s="89" t="str">
        <f>IF(Gesamtüberblick!C9="","",Gesamtüberblick!C9)</f>
        <v/>
      </c>
      <c r="F3" s="89" t="str">
        <f>IF(Gesamtüberblick!D9="","",Gesamtüberblick!D9)</f>
        <v/>
      </c>
      <c r="G3" s="89" t="str">
        <f>IF(Gesamtüberblick!E9="","",Gesamtüberblick!E9)</f>
        <v/>
      </c>
      <c r="H3" s="89">
        <f>IF(Gesamtüberblick!F9="","",Gesamtüberblick!F9)</f>
        <v>141.00013999999999</v>
      </c>
      <c r="I3" s="89">
        <f>IF(Gesamtüberblick!G9="","",Gesamtüberblick!G9)</f>
        <v>9.1313046999999994</v>
      </c>
      <c r="J3" s="89">
        <f>IF(Gesamtüberblick!H9="","",Gesamtüberblick!H9)</f>
        <v>8.7868838</v>
      </c>
      <c r="K3" s="89">
        <f>IF(Gesamtüberblick!I9="","",Gesamtüberblick!I9)</f>
        <v>0</v>
      </c>
      <c r="L3" s="89">
        <f>IF(Gesamtüberblick!J9="","",Gesamtüberblick!J9)</f>
        <v>0</v>
      </c>
      <c r="M3" s="89">
        <f>IF(Gesamtüberblick!K9="","",Gesamtüberblick!K9)</f>
        <v>0</v>
      </c>
      <c r="N3" s="89">
        <f>IF(Gesamtüberblick!L9="","",Gesamtüberblick!L9)</f>
        <v>0</v>
      </c>
      <c r="O3" s="89">
        <f>IF(Gesamtüberblick!M9="","",Gesamtüberblick!M9)</f>
        <v>0</v>
      </c>
      <c r="P3" s="89">
        <f>IF(Gesamtüberblick!N9="","",Gesamtüberblick!N9)</f>
        <v>0</v>
      </c>
      <c r="Q3" s="89">
        <f>IF(Gesamtüberblick!O9="","",Gesamtüberblick!O9)</f>
        <v>0</v>
      </c>
      <c r="R3" s="89">
        <f>IF(Gesamtüberblick!P9="","",Gesamtüberblick!P9)</f>
        <v>0.36020796999999999</v>
      </c>
      <c r="S3" s="89">
        <f>IF(Gesamtüberblick!Q9="","",Gesamtüberblick!Q9)</f>
        <v>14.284331999999999</v>
      </c>
      <c r="T3" s="89">
        <f>IF(Gesamtüberblick!R9="","",Gesamtüberblick!R9)</f>
        <v>6.6039487000000001</v>
      </c>
      <c r="U3" s="89">
        <f>IF(Gesamtüberblick!S9="","",Gesamtüberblick!S9)</f>
        <v>0</v>
      </c>
      <c r="V3" s="89">
        <f>IF(Gesamtüberblick!T9="","",Gesamtüberblick!T9)</f>
        <v>-129.53135810000001</v>
      </c>
      <c r="W3" s="89" t="str">
        <f>IF(Gesamtüberblick!W9="","",Gesamtüberblick!W9)</f>
        <v/>
      </c>
      <c r="X3" s="89" t="str">
        <f>IF(Gesamtüberblick!X9="","",Gesamtüberblick!X9)</f>
        <v/>
      </c>
      <c r="Y3" s="89" t="str">
        <f>IF(Gesamtüberblick!Y9="","",Gesamtüberblick!Y9)</f>
        <v/>
      </c>
      <c r="Z3" s="89" t="str">
        <f>IF(Gesamtüberblick!Z9="","",Gesamtüberblick!Z9)</f>
        <v/>
      </c>
      <c r="AA3" s="89" t="str">
        <f>IF(Gesamtüberblick!AA9="","",Gesamtüberblick!AA9)</f>
        <v/>
      </c>
    </row>
    <row r="4" spans="1:33" x14ac:dyDescent="0.25">
      <c r="A4" t="s">
        <v>292</v>
      </c>
      <c r="B4" t="s">
        <v>234</v>
      </c>
      <c r="C4" t="s">
        <v>96</v>
      </c>
      <c r="D4" s="72" t="s">
        <v>235</v>
      </c>
      <c r="E4" s="89" t="str">
        <f>IF(Gesamtüberblick!C10="","",Gesamtüberblick!C10)</f>
        <v/>
      </c>
      <c r="F4" s="89" t="str">
        <f>IF(Gesamtüberblick!D10="","",Gesamtüberblick!D10)</f>
        <v/>
      </c>
      <c r="G4" s="89" t="str">
        <f>IF(Gesamtüberblick!E10="","",Gesamtüberblick!E10)</f>
        <v/>
      </c>
      <c r="H4" s="89">
        <f>IF(Gesamtüberblick!F10="","",Gesamtüberblick!F10)</f>
        <v>-813.49</v>
      </c>
      <c r="I4" s="89">
        <f>IF(Gesamtüberblick!G10="","",Gesamtüberblick!G10)</f>
        <v>0</v>
      </c>
      <c r="J4" s="89">
        <f>IF(Gesamtüberblick!H10="","",Gesamtüberblick!H10)</f>
        <v>0</v>
      </c>
      <c r="K4" s="89">
        <f>IF(Gesamtüberblick!I10="","",Gesamtüberblick!I10)</f>
        <v>0</v>
      </c>
      <c r="L4" s="89">
        <f>IF(Gesamtüberblick!J10="","",Gesamtüberblick!J10)</f>
        <v>0</v>
      </c>
      <c r="M4" s="89">
        <f>IF(Gesamtüberblick!K10="","",Gesamtüberblick!K10)</f>
        <v>0</v>
      </c>
      <c r="N4" s="89">
        <f>IF(Gesamtüberblick!L10="","",Gesamtüberblick!L10)</f>
        <v>0</v>
      </c>
      <c r="O4" s="89">
        <f>IF(Gesamtüberblick!M10="","",Gesamtüberblick!M10)</f>
        <v>0</v>
      </c>
      <c r="P4" s="89">
        <f>IF(Gesamtüberblick!N10="","",Gesamtüberblick!N10)</f>
        <v>0</v>
      </c>
      <c r="Q4" s="89">
        <f>IF(Gesamtüberblick!O10="","",Gesamtüberblick!O10)</f>
        <v>0</v>
      </c>
      <c r="R4" s="89">
        <f>IF(Gesamtüberblick!P10="","",Gesamtüberblick!P10)</f>
        <v>0</v>
      </c>
      <c r="S4" s="89">
        <f>IF(Gesamtüberblick!Q10="","",Gesamtüberblick!Q10)</f>
        <v>0</v>
      </c>
      <c r="T4" s="89">
        <f>IF(Gesamtüberblick!R10="","",Gesamtüberblick!R10)</f>
        <v>813.49</v>
      </c>
      <c r="U4" s="89">
        <f>IF(Gesamtüberblick!S10="","",Gesamtüberblick!S10)</f>
        <v>0</v>
      </c>
      <c r="V4" s="89">
        <f>IF(Gesamtüberblick!T10="","",Gesamtüberblick!T10)</f>
        <v>0</v>
      </c>
      <c r="W4" s="89" t="str">
        <f>IF(Gesamtüberblick!W10="","",Gesamtüberblick!W10)</f>
        <v/>
      </c>
      <c r="X4" s="89" t="str">
        <f>IF(Gesamtüberblick!X10="","",Gesamtüberblick!X10)</f>
        <v/>
      </c>
      <c r="Y4" s="89" t="str">
        <f>IF(Gesamtüberblick!Y10="","",Gesamtüberblick!Y10)</f>
        <v/>
      </c>
      <c r="Z4" s="89" t="str">
        <f>IF(Gesamtüberblick!Z10="","",Gesamtüberblick!Z10)</f>
        <v/>
      </c>
      <c r="AA4" s="89" t="str">
        <f>IF(Gesamtüberblick!AA10="","",Gesamtüberblick!AA10)</f>
        <v/>
      </c>
    </row>
    <row r="5" spans="1:33" x14ac:dyDescent="0.25">
      <c r="A5" t="s">
        <v>294</v>
      </c>
      <c r="B5" t="s">
        <v>237</v>
      </c>
      <c r="C5" t="s">
        <v>131</v>
      </c>
      <c r="D5" s="72" t="s">
        <v>235</v>
      </c>
      <c r="E5" s="89" t="str">
        <f>IF(Gesamtüberblick!C11="","",Gesamtüberblick!C11)</f>
        <v/>
      </c>
      <c r="F5" s="89" t="str">
        <f>IF(Gesamtüberblick!D11="","",Gesamtüberblick!D11)</f>
        <v/>
      </c>
      <c r="G5" s="89" t="str">
        <f>IF(Gesamtüberblick!E11="","",Gesamtüberblick!E11)</f>
        <v/>
      </c>
      <c r="H5" s="89">
        <f>IF(Gesamtüberblick!F11="","",Gesamtüberblick!F11)</f>
        <v>1.0309946999999999</v>
      </c>
      <c r="I5" s="89">
        <f>IF(Gesamtüberblick!G11="","",Gesamtüberblick!G11)</f>
        <v>3.1645072000000001E-3</v>
      </c>
      <c r="J5" s="89">
        <f>IF(Gesamtüberblick!H11="","",Gesamtüberblick!H11)</f>
        <v>3.1377032999999999E-2</v>
      </c>
      <c r="K5" s="89">
        <f>IF(Gesamtüberblick!I11="","",Gesamtüberblick!I11)</f>
        <v>0</v>
      </c>
      <c r="L5" s="89">
        <f>IF(Gesamtüberblick!J11="","",Gesamtüberblick!J11)</f>
        <v>0</v>
      </c>
      <c r="M5" s="89">
        <f>IF(Gesamtüberblick!K11="","",Gesamtüberblick!K11)</f>
        <v>0</v>
      </c>
      <c r="N5" s="89">
        <f>IF(Gesamtüberblick!L11="","",Gesamtüberblick!L11)</f>
        <v>0</v>
      </c>
      <c r="O5" s="89">
        <f>IF(Gesamtüberblick!M11="","",Gesamtüberblick!M11)</f>
        <v>0</v>
      </c>
      <c r="P5" s="89">
        <f>IF(Gesamtüberblick!N11="","",Gesamtüberblick!N11)</f>
        <v>0</v>
      </c>
      <c r="Q5" s="89">
        <f>IF(Gesamtüberblick!O11="","",Gesamtüberblick!O11)</f>
        <v>0</v>
      </c>
      <c r="R5" s="89">
        <f>IF(Gesamtüberblick!P11="","",Gesamtüberblick!P11)</f>
        <v>3.1307626999999999E-5</v>
      </c>
      <c r="S5" s="89">
        <f>IF(Gesamtüberblick!Q11="","",Gesamtüberblick!Q11)</f>
        <v>4.7507097000000003E-3</v>
      </c>
      <c r="T5" s="89">
        <f>IF(Gesamtüberblick!R11="","",Gesamtüberblick!R11)</f>
        <v>1.0665906000000001E-3</v>
      </c>
      <c r="U5" s="89">
        <f>IF(Gesamtüberblick!S11="","",Gesamtüberblick!S11)</f>
        <v>0</v>
      </c>
      <c r="V5" s="89">
        <f>IF(Gesamtüberblick!T11="","",Gesamtüberblick!T11)</f>
        <v>-8.4618331599999999E-2</v>
      </c>
      <c r="W5" s="89" t="str">
        <f>IF(Gesamtüberblick!W11="","",Gesamtüberblick!W11)</f>
        <v/>
      </c>
      <c r="X5" s="89" t="str">
        <f>IF(Gesamtüberblick!X11="","",Gesamtüberblick!X11)</f>
        <v/>
      </c>
      <c r="Y5" s="89" t="str">
        <f>IF(Gesamtüberblick!Y11="","",Gesamtüberblick!Y11)</f>
        <v/>
      </c>
      <c r="Z5" s="89" t="str">
        <f>IF(Gesamtüberblick!Z11="","",Gesamtüberblick!Z11)</f>
        <v/>
      </c>
      <c r="AA5" s="89" t="str">
        <f>IF(Gesamtüberblick!AA11="","",Gesamtüberblick!AA11)</f>
        <v/>
      </c>
    </row>
    <row r="6" spans="1:33" s="75" customFormat="1" x14ac:dyDescent="0.25">
      <c r="A6" t="s">
        <v>247</v>
      </c>
      <c r="B6" t="s">
        <v>20</v>
      </c>
      <c r="C6" t="s">
        <v>132</v>
      </c>
      <c r="D6" s="72" t="s">
        <v>248</v>
      </c>
      <c r="E6" s="89" t="str">
        <f>IF(Gesamtüberblick!C12="","",Gesamtüberblick!C12)</f>
        <v/>
      </c>
      <c r="F6" s="89" t="str">
        <f>IF(Gesamtüberblick!D12="","",Gesamtüberblick!D12)</f>
        <v/>
      </c>
      <c r="G6" s="89" t="str">
        <f>IF(Gesamtüberblick!E12="","",Gesamtüberblick!E12)</f>
        <v/>
      </c>
      <c r="H6" s="89">
        <f>IF(Gesamtüberblick!F12="","",Gesamtüberblick!F12)</f>
        <v>5.6327033999999999E-6</v>
      </c>
      <c r="I6" s="89">
        <f>IF(Gesamtüberblick!G12="","",Gesamtüberblick!G12)</f>
        <v>1.8697669999999999E-7</v>
      </c>
      <c r="J6" s="89">
        <f>IF(Gesamtüberblick!H12="","",Gesamtüberblick!H12)</f>
        <v>2.1126298999999999E-7</v>
      </c>
      <c r="K6" s="89">
        <f>IF(Gesamtüberblick!I12="","",Gesamtüberblick!I12)</f>
        <v>0</v>
      </c>
      <c r="L6" s="89">
        <f>IF(Gesamtüberblick!J12="","",Gesamtüberblick!J12)</f>
        <v>0</v>
      </c>
      <c r="M6" s="89">
        <f>IF(Gesamtüberblick!K12="","",Gesamtüberblick!K12)</f>
        <v>0</v>
      </c>
      <c r="N6" s="89">
        <f>IF(Gesamtüberblick!L12="","",Gesamtüberblick!L12)</f>
        <v>0</v>
      </c>
      <c r="O6" s="89">
        <f>IF(Gesamtüberblick!M12="","",Gesamtüberblick!M12)</f>
        <v>0</v>
      </c>
      <c r="P6" s="89">
        <f>IF(Gesamtüberblick!N12="","",Gesamtüberblick!N12)</f>
        <v>0</v>
      </c>
      <c r="Q6" s="89">
        <f>IF(Gesamtüberblick!O12="","",Gesamtüberblick!O12)</f>
        <v>0</v>
      </c>
      <c r="R6" s="89">
        <f>IF(Gesamtüberblick!P12="","",Gesamtüberblick!P12)</f>
        <v>5.5121632999999999E-9</v>
      </c>
      <c r="S6" s="89">
        <f>IF(Gesamtüberblick!Q12="","",Gesamtüberblick!Q12)</f>
        <v>2.8401419000000002E-7</v>
      </c>
      <c r="T6" s="89">
        <f>IF(Gesamtüberblick!R12="","",Gesamtüberblick!R12)</f>
        <v>9.2044232999999998E-8</v>
      </c>
      <c r="U6" s="89">
        <f>IF(Gesamtüberblick!S12="","",Gesamtüberblick!S12)</f>
        <v>0</v>
      </c>
      <c r="V6" s="89">
        <f>IF(Gesamtüberblick!T12="","",Gesamtüberblick!T12)</f>
        <v>-5.5347149900000001E-6</v>
      </c>
      <c r="W6" s="89" t="str">
        <f>IF(Gesamtüberblick!W12="","",Gesamtüberblick!W12)</f>
        <v/>
      </c>
      <c r="X6" s="89" t="str">
        <f>IF(Gesamtüberblick!X12="","",Gesamtüberblick!X12)</f>
        <v/>
      </c>
      <c r="Y6" s="89" t="str">
        <f>IF(Gesamtüberblick!Y12="","",Gesamtüberblick!Y12)</f>
        <v/>
      </c>
      <c r="Z6" s="89" t="str">
        <f>IF(Gesamtüberblick!Z12="","",Gesamtüberblick!Z12)</f>
        <v/>
      </c>
      <c r="AA6" s="89" t="str">
        <f>IF(Gesamtüberblick!AA12="","",Gesamtüberblick!AA12)</f>
        <v/>
      </c>
      <c r="AB6"/>
      <c r="AC6"/>
      <c r="AD6"/>
      <c r="AE6"/>
      <c r="AF6"/>
      <c r="AG6"/>
    </row>
    <row r="7" spans="1:33" x14ac:dyDescent="0.25">
      <c r="A7" t="s">
        <v>222</v>
      </c>
      <c r="B7" t="s">
        <v>21</v>
      </c>
      <c r="C7" t="s">
        <v>133</v>
      </c>
      <c r="D7" s="72" t="s">
        <v>223</v>
      </c>
      <c r="E7" s="89" t="str">
        <f>IF(Gesamtüberblick!C13="","",Gesamtüberblick!C13)</f>
        <v/>
      </c>
      <c r="F7" s="89" t="str">
        <f>IF(Gesamtüberblick!D13="","",Gesamtüberblick!D13)</f>
        <v/>
      </c>
      <c r="G7" s="89" t="str">
        <f>IF(Gesamtüberblick!E13="","",Gesamtüberblick!E13)</f>
        <v/>
      </c>
      <c r="H7" s="89">
        <f>IF(Gesamtüberblick!F13="","",Gesamtüberblick!F13)</f>
        <v>0.88905670999999997</v>
      </c>
      <c r="I7" s="89">
        <f>IF(Gesamtüberblick!G13="","",Gesamtüberblick!G13)</f>
        <v>2.0600418999999998E-2</v>
      </c>
      <c r="J7" s="89">
        <f>IF(Gesamtüberblick!H13="","",Gesamtüberblick!H13)</f>
        <v>4.4039433000000003E-2</v>
      </c>
      <c r="K7" s="89">
        <f>IF(Gesamtüberblick!I13="","",Gesamtüberblick!I13)</f>
        <v>0</v>
      </c>
      <c r="L7" s="89">
        <f>IF(Gesamtüberblick!J13="","",Gesamtüberblick!J13)</f>
        <v>0</v>
      </c>
      <c r="M7" s="89">
        <f>IF(Gesamtüberblick!K13="","",Gesamtüberblick!K13)</f>
        <v>0</v>
      </c>
      <c r="N7" s="89">
        <f>IF(Gesamtüberblick!L13="","",Gesamtüberblick!L13)</f>
        <v>0</v>
      </c>
      <c r="O7" s="89">
        <f>IF(Gesamtüberblick!M13="","",Gesamtüberblick!M13)</f>
        <v>0</v>
      </c>
      <c r="P7" s="89">
        <f>IF(Gesamtüberblick!N13="","",Gesamtüberblick!N13)</f>
        <v>0</v>
      </c>
      <c r="Q7" s="89">
        <f>IF(Gesamtüberblick!O13="","",Gesamtüberblick!O13)</f>
        <v>0</v>
      </c>
      <c r="R7" s="89">
        <f>IF(Gesamtüberblick!P13="","",Gesamtüberblick!P13)</f>
        <v>3.2503713999999999E-3</v>
      </c>
      <c r="S7" s="89">
        <f>IF(Gesamtüberblick!Q13="","",Gesamtüberblick!Q13)</f>
        <v>2.9749679000000001E-2</v>
      </c>
      <c r="T7" s="89">
        <f>IF(Gesamtüberblick!R13="","",Gesamtüberblick!R13)</f>
        <v>7.7109868999999998E-2</v>
      </c>
      <c r="U7" s="89">
        <f>IF(Gesamtüberblick!S13="","",Gesamtüberblick!S13)</f>
        <v>0</v>
      </c>
      <c r="V7" s="89">
        <f>IF(Gesamtüberblick!T13="","",Gesamtüberblick!T13)</f>
        <v>-0.21268626570000002</v>
      </c>
      <c r="W7" s="89" t="str">
        <f>IF(Gesamtüberblick!W13="","",Gesamtüberblick!W13)</f>
        <v/>
      </c>
      <c r="X7" s="89" t="str">
        <f>IF(Gesamtüberblick!X13="","",Gesamtüberblick!X13)</f>
        <v/>
      </c>
      <c r="Y7" s="89" t="str">
        <f>IF(Gesamtüberblick!Y13="","",Gesamtüberblick!Y13)</f>
        <v/>
      </c>
      <c r="Z7" s="89" t="str">
        <f>IF(Gesamtüberblick!Z13="","",Gesamtüberblick!Z13)</f>
        <v/>
      </c>
      <c r="AA7" s="89" t="str">
        <f>IF(Gesamtüberblick!AA13="","",Gesamtüberblick!AA13)</f>
        <v/>
      </c>
    </row>
    <row r="8" spans="1:33" x14ac:dyDescent="0.25">
      <c r="A8" t="s">
        <v>227</v>
      </c>
      <c r="B8" t="s">
        <v>156</v>
      </c>
      <c r="C8" t="s">
        <v>135</v>
      </c>
      <c r="D8" s="72" t="s">
        <v>228</v>
      </c>
      <c r="E8" s="89" t="str">
        <f>IF(Gesamtüberblick!C14="","",Gesamtüberblick!C14)</f>
        <v/>
      </c>
      <c r="F8" s="89" t="str">
        <f>IF(Gesamtüberblick!D14="","",Gesamtüberblick!D14)</f>
        <v/>
      </c>
      <c r="G8" s="89" t="str">
        <f>IF(Gesamtüberblick!E14="","",Gesamtüberblick!E14)</f>
        <v/>
      </c>
      <c r="H8" s="89">
        <f>IF(Gesamtüberblick!F14="","",Gesamtüberblick!F14)</f>
        <v>5.1103927E-2</v>
      </c>
      <c r="I8" s="89">
        <f>IF(Gesamtüberblick!G14="","",Gesamtüberblick!G14)</f>
        <v>6.3351434999999996E-4</v>
      </c>
      <c r="J8" s="89">
        <f>IF(Gesamtüberblick!H14="","",Gesamtüberblick!H14)</f>
        <v>1.7072172000000001E-3</v>
      </c>
      <c r="K8" s="89">
        <f>IF(Gesamtüberblick!I14="","",Gesamtüberblick!I14)</f>
        <v>0</v>
      </c>
      <c r="L8" s="89">
        <f>IF(Gesamtüberblick!J14="","",Gesamtüberblick!J14)</f>
        <v>0</v>
      </c>
      <c r="M8" s="89">
        <f>IF(Gesamtüberblick!K14="","",Gesamtüberblick!K14)</f>
        <v>0</v>
      </c>
      <c r="N8" s="89">
        <f>IF(Gesamtüberblick!L14="","",Gesamtüberblick!L14)</f>
        <v>0</v>
      </c>
      <c r="O8" s="89">
        <f>IF(Gesamtüberblick!M14="","",Gesamtüberblick!M14)</f>
        <v>0</v>
      </c>
      <c r="P8" s="89">
        <f>IF(Gesamtüberblick!N14="","",Gesamtüberblick!N14)</f>
        <v>0</v>
      </c>
      <c r="Q8" s="89">
        <f>IF(Gesamtüberblick!O14="","",Gesamtüberblick!O14)</f>
        <v>0</v>
      </c>
      <c r="R8" s="89">
        <f>IF(Gesamtüberblick!P14="","",Gesamtüberblick!P14)</f>
        <v>1.0492383999999999E-5</v>
      </c>
      <c r="S8" s="89">
        <f>IF(Gesamtüberblick!Q14="","",Gesamtüberblick!Q14)</f>
        <v>9.6742769000000004E-4</v>
      </c>
      <c r="T8" s="89">
        <f>IF(Gesamtüberblick!R14="","",Gesamtüberblick!R14)</f>
        <v>2.3903503E-3</v>
      </c>
      <c r="U8" s="89">
        <f>IF(Gesamtüberblick!S14="","",Gesamtüberblick!S14)</f>
        <v>0</v>
      </c>
      <c r="V8" s="89">
        <f>IF(Gesamtüberblick!T14="","",Gesamtüberblick!T14)</f>
        <v>-6.0457721499999999E-2</v>
      </c>
      <c r="W8" s="89" t="str">
        <f>IF(Gesamtüberblick!W14="","",Gesamtüberblick!W14)</f>
        <v/>
      </c>
      <c r="X8" s="89" t="str">
        <f>IF(Gesamtüberblick!X14="","",Gesamtüberblick!X14)</f>
        <v/>
      </c>
      <c r="Y8" s="89" t="str">
        <f>IF(Gesamtüberblick!Y14="","",Gesamtüberblick!Y14)</f>
        <v/>
      </c>
      <c r="Z8" s="89" t="str">
        <f>IF(Gesamtüberblick!Z14="","",Gesamtüberblick!Z14)</f>
        <v/>
      </c>
      <c r="AA8" s="89" t="str">
        <f>IF(Gesamtüberblick!AA14="","",Gesamtüberblick!AA14)</f>
        <v/>
      </c>
    </row>
    <row r="9" spans="1:33" x14ac:dyDescent="0.25">
      <c r="A9" t="s">
        <v>229</v>
      </c>
      <c r="B9" t="s">
        <v>157</v>
      </c>
      <c r="C9" t="s">
        <v>137</v>
      </c>
      <c r="D9" s="72" t="s">
        <v>230</v>
      </c>
      <c r="E9" s="89" t="str">
        <f>IF(Gesamtüberblick!C15="","",Gesamtüberblick!C15)</f>
        <v/>
      </c>
      <c r="F9" s="89" t="str">
        <f>IF(Gesamtüberblick!D15="","",Gesamtüberblick!D15)</f>
        <v/>
      </c>
      <c r="G9" s="89" t="str">
        <f>IF(Gesamtüberblick!E15="","",Gesamtüberblick!E15)</f>
        <v/>
      </c>
      <c r="H9" s="89">
        <f>IF(Gesamtüberblick!F15="","",Gesamtüberblick!F15)</f>
        <v>0.29708783999999999</v>
      </c>
      <c r="I9" s="89">
        <f>IF(Gesamtüberblick!G15="","",Gesamtüberblick!G15)</f>
        <v>5.2436384999999999E-3</v>
      </c>
      <c r="J9" s="89">
        <f>IF(Gesamtüberblick!H15="","",Gesamtüberblick!H15)</f>
        <v>1.6764900999999999E-2</v>
      </c>
      <c r="K9" s="89">
        <f>IF(Gesamtüberblick!I15="","",Gesamtüberblick!I15)</f>
        <v>0</v>
      </c>
      <c r="L9" s="89">
        <f>IF(Gesamtüberblick!J15="","",Gesamtüberblick!J15)</f>
        <v>0</v>
      </c>
      <c r="M9" s="89">
        <f>IF(Gesamtüberblick!K15="","",Gesamtüberblick!K15)</f>
        <v>0</v>
      </c>
      <c r="N9" s="89">
        <f>IF(Gesamtüberblick!L15="","",Gesamtüberblick!L15)</f>
        <v>0</v>
      </c>
      <c r="O9" s="89">
        <f>IF(Gesamtüberblick!M15="","",Gesamtüberblick!M15)</f>
        <v>0</v>
      </c>
      <c r="P9" s="89">
        <f>IF(Gesamtüberblick!N15="","",Gesamtüberblick!N15)</f>
        <v>0</v>
      </c>
      <c r="Q9" s="89">
        <f>IF(Gesamtüberblick!O15="","",Gesamtüberblick!O15)</f>
        <v>0</v>
      </c>
      <c r="R9" s="89">
        <f>IF(Gesamtüberblick!P15="","",Gesamtüberblick!P15)</f>
        <v>1.5076205000000001E-3</v>
      </c>
      <c r="S9" s="89">
        <f>IF(Gesamtüberblick!Q15="","",Gesamtüberblick!Q15)</f>
        <v>7.1451127999999997E-3</v>
      </c>
      <c r="T9" s="89">
        <f>IF(Gesamtüberblick!R15="","",Gesamtüberblick!R15)</f>
        <v>4.2004643000000001E-2</v>
      </c>
      <c r="U9" s="89">
        <f>IF(Gesamtüberblick!S15="","",Gesamtüberblick!S15)</f>
        <v>0</v>
      </c>
      <c r="V9" s="89">
        <f>IF(Gesamtüberblick!T15="","",Gesamtüberblick!T15)</f>
        <v>-6.2531187700000004E-2</v>
      </c>
      <c r="W9" s="89" t="str">
        <f>IF(Gesamtüberblick!W15="","",Gesamtüberblick!W15)</f>
        <v/>
      </c>
      <c r="X9" s="89" t="str">
        <f>IF(Gesamtüberblick!X15="","",Gesamtüberblick!X15)</f>
        <v/>
      </c>
      <c r="Y9" s="89" t="str">
        <f>IF(Gesamtüberblick!Y15="","",Gesamtüberblick!Y15)</f>
        <v/>
      </c>
      <c r="Z9" s="89" t="str">
        <f>IF(Gesamtüberblick!Z15="","",Gesamtüberblick!Z15)</f>
        <v/>
      </c>
      <c r="AA9" s="89" t="str">
        <f>IF(Gesamtüberblick!AA15="","",Gesamtüberblick!AA15)</f>
        <v/>
      </c>
    </row>
    <row r="10" spans="1:33" x14ac:dyDescent="0.25">
      <c r="A10" t="s">
        <v>231</v>
      </c>
      <c r="B10" t="s">
        <v>158</v>
      </c>
      <c r="C10" t="s">
        <v>139</v>
      </c>
      <c r="D10" s="72" t="s">
        <v>232</v>
      </c>
      <c r="E10" s="89" t="str">
        <f>IF(Gesamtüberblick!C16="","",Gesamtüberblick!C16)</f>
        <v/>
      </c>
      <c r="F10" s="89" t="str">
        <f>IF(Gesamtüberblick!D16="","",Gesamtüberblick!D16)</f>
        <v/>
      </c>
      <c r="G10" s="89" t="str">
        <f>IF(Gesamtüberblick!E16="","",Gesamtüberblick!E16)</f>
        <v/>
      </c>
      <c r="H10" s="89">
        <f>IF(Gesamtüberblick!F16="","",Gesamtüberblick!F16)</f>
        <v>3.3203667000000001</v>
      </c>
      <c r="I10" s="89">
        <f>IF(Gesamtüberblick!G16="","",Gesamtüberblick!G16)</f>
        <v>5.6664758000000003E-2</v>
      </c>
      <c r="J10" s="89">
        <f>IF(Gesamtüberblick!H16="","",Gesamtüberblick!H16)</f>
        <v>0.18370831000000001</v>
      </c>
      <c r="K10" s="89">
        <f>IF(Gesamtüberblick!I16="","",Gesamtüberblick!I16)</f>
        <v>0</v>
      </c>
      <c r="L10" s="89">
        <f>IF(Gesamtüberblick!J16="","",Gesamtüberblick!J16)</f>
        <v>0</v>
      </c>
      <c r="M10" s="89">
        <f>IF(Gesamtüberblick!K16="","",Gesamtüberblick!K16)</f>
        <v>0</v>
      </c>
      <c r="N10" s="89">
        <f>IF(Gesamtüberblick!L16="","",Gesamtüberblick!L16)</f>
        <v>0</v>
      </c>
      <c r="O10" s="89">
        <f>IF(Gesamtüberblick!M16="","",Gesamtüberblick!M16)</f>
        <v>0</v>
      </c>
      <c r="P10" s="89">
        <f>IF(Gesamtüberblick!N16="","",Gesamtüberblick!N16)</f>
        <v>0</v>
      </c>
      <c r="Q10" s="89">
        <f>IF(Gesamtüberblick!O16="","",Gesamtüberblick!O16)</f>
        <v>0</v>
      </c>
      <c r="R10" s="89">
        <f>IF(Gesamtüberblick!P16="","",Gesamtüberblick!P16)</f>
        <v>1.6505928999999999E-2</v>
      </c>
      <c r="S10" s="89">
        <f>IF(Gesamtüberblick!Q16="","",Gesamtüberblick!Q16)</f>
        <v>7.7089925000000004E-2</v>
      </c>
      <c r="T10" s="89">
        <f>IF(Gesamtüberblick!R16="","",Gesamtüberblick!R16)</f>
        <v>0.40235232999999998</v>
      </c>
      <c r="U10" s="89">
        <f>IF(Gesamtüberblick!S16="","",Gesamtüberblick!S16)</f>
        <v>0</v>
      </c>
      <c r="V10" s="89">
        <f>IF(Gesamtüberblick!T16="","",Gesamtüberblick!T16)</f>
        <v>-0.56629548299999999</v>
      </c>
      <c r="W10" s="89" t="str">
        <f>IF(Gesamtüberblick!W16="","",Gesamtüberblick!W16)</f>
        <v/>
      </c>
      <c r="X10" s="89" t="str">
        <f>IF(Gesamtüberblick!X16="","",Gesamtüberblick!X16)</f>
        <v/>
      </c>
      <c r="Y10" s="89" t="str">
        <f>IF(Gesamtüberblick!Y16="","",Gesamtüberblick!Y16)</f>
        <v/>
      </c>
      <c r="Z10" s="89" t="str">
        <f>IF(Gesamtüberblick!Z16="","",Gesamtüberblick!Z16)</f>
        <v/>
      </c>
      <c r="AA10" s="89" t="str">
        <f>IF(Gesamtüberblick!AA16="","",Gesamtüberblick!AA16)</f>
        <v/>
      </c>
    </row>
    <row r="11" spans="1:33" x14ac:dyDescent="0.25">
      <c r="A11" t="s">
        <v>257</v>
      </c>
      <c r="B11" t="s">
        <v>22</v>
      </c>
      <c r="C11" t="s">
        <v>194</v>
      </c>
      <c r="D11" s="72" t="s">
        <v>258</v>
      </c>
      <c r="E11" s="89" t="str">
        <f>IF(Gesamtüberblick!C17="","",Gesamtüberblick!C17)</f>
        <v/>
      </c>
      <c r="F11" s="89" t="str">
        <f>IF(Gesamtüberblick!D17="","",Gesamtüberblick!D17)</f>
        <v/>
      </c>
      <c r="G11" s="89" t="str">
        <f>IF(Gesamtüberblick!E17="","",Gesamtüberblick!E17)</f>
        <v/>
      </c>
      <c r="H11" s="89">
        <f>IF(Gesamtüberblick!F17="","",Gesamtüberblick!F17)</f>
        <v>1.2457053</v>
      </c>
      <c r="I11" s="89">
        <f>IF(Gesamtüberblick!G17="","",Gesamtüberblick!G17)</f>
        <v>3.52296E-2</v>
      </c>
      <c r="J11" s="89">
        <f>IF(Gesamtüberblick!H17="","",Gesamtüberblick!H17)</f>
        <v>6.3395635000000006E-2</v>
      </c>
      <c r="K11" s="89">
        <f>IF(Gesamtüberblick!I17="","",Gesamtüberblick!I17)</f>
        <v>0</v>
      </c>
      <c r="L11" s="89">
        <f>IF(Gesamtüberblick!J17="","",Gesamtüberblick!J17)</f>
        <v>0</v>
      </c>
      <c r="M11" s="89">
        <f>IF(Gesamtüberblick!K17="","",Gesamtüberblick!K17)</f>
        <v>0</v>
      </c>
      <c r="N11" s="89">
        <f>IF(Gesamtüberblick!L17="","",Gesamtüberblick!L17)</f>
        <v>0</v>
      </c>
      <c r="O11" s="89">
        <f>IF(Gesamtüberblick!M17="","",Gesamtüberblick!M17)</f>
        <v>0</v>
      </c>
      <c r="P11" s="89">
        <f>IF(Gesamtüberblick!N17="","",Gesamtüberblick!N17)</f>
        <v>0</v>
      </c>
      <c r="Q11" s="89">
        <f>IF(Gesamtüberblick!O17="","",Gesamtüberblick!O17)</f>
        <v>0</v>
      </c>
      <c r="R11" s="89">
        <f>IF(Gesamtüberblick!P17="","",Gesamtüberblick!P17)</f>
        <v>4.9223951E-3</v>
      </c>
      <c r="S11" s="89">
        <f>IF(Gesamtüberblick!Q17="","",Gesamtüberblick!Q17)</f>
        <v>4.9440103999999999E-2</v>
      </c>
      <c r="T11" s="89">
        <f>IF(Gesamtüberblick!R17="","",Gesamtüberblick!R17)</f>
        <v>0.10055645000000001</v>
      </c>
      <c r="U11" s="89">
        <f>IF(Gesamtüberblick!S17="","",Gesamtüberblick!S17)</f>
        <v>0</v>
      </c>
      <c r="V11" s="89">
        <f>IF(Gesamtüberblick!T17="","",Gesamtüberblick!T17)</f>
        <v>-0.27710533920000002</v>
      </c>
      <c r="W11" s="89" t="str">
        <f>IF(Gesamtüberblick!W17="","",Gesamtüberblick!W17)</f>
        <v/>
      </c>
      <c r="X11" s="89" t="str">
        <f>IF(Gesamtüberblick!X17="","",Gesamtüberblick!X17)</f>
        <v/>
      </c>
      <c r="Y11" s="89" t="str">
        <f>IF(Gesamtüberblick!Y17="","",Gesamtüberblick!Y17)</f>
        <v/>
      </c>
      <c r="Z11" s="89" t="str">
        <f>IF(Gesamtüberblick!Z17="","",Gesamtüberblick!Z17)</f>
        <v/>
      </c>
      <c r="AA11" s="89" t="str">
        <f>IF(Gesamtüberblick!AA17="","",Gesamtüberblick!AA17)</f>
        <v/>
      </c>
    </row>
    <row r="12" spans="1:33" x14ac:dyDescent="0.25">
      <c r="A12" t="s">
        <v>219</v>
      </c>
      <c r="B12" t="s">
        <v>23</v>
      </c>
      <c r="C12" t="s">
        <v>142</v>
      </c>
      <c r="D12" s="72" t="s">
        <v>220</v>
      </c>
      <c r="E12" s="89" t="str">
        <f>IF(Gesamtüberblick!C18="","",Gesamtüberblick!C18)</f>
        <v/>
      </c>
      <c r="F12" s="89" t="str">
        <f>IF(Gesamtüberblick!D18="","",Gesamtüberblick!D18)</f>
        <v/>
      </c>
      <c r="G12" s="89" t="str">
        <f>IF(Gesamtüberblick!E18="","",Gesamtüberblick!E18)</f>
        <v/>
      </c>
      <c r="H12" s="89">
        <f>IF(Gesamtüberblick!F18="","",Gesamtüberblick!F18)</f>
        <v>7.9552582000000003E-4</v>
      </c>
      <c r="I12" s="89">
        <f>IF(Gesamtüberblick!G18="","",Gesamtüberblick!G18)</f>
        <v>2.7057620000000001E-5</v>
      </c>
      <c r="J12" s="89">
        <f>IF(Gesamtüberblick!H18="","",Gesamtüberblick!H18)</f>
        <v>2.7520163999999999E-5</v>
      </c>
      <c r="K12" s="89">
        <f>IF(Gesamtüberblick!I18="","",Gesamtüberblick!I18)</f>
        <v>0</v>
      </c>
      <c r="L12" s="89">
        <f>IF(Gesamtüberblick!J18="","",Gesamtüberblick!J18)</f>
        <v>0</v>
      </c>
      <c r="M12" s="89">
        <f>IF(Gesamtüberblick!K18="","",Gesamtüberblick!K18)</f>
        <v>0</v>
      </c>
      <c r="N12" s="89">
        <f>IF(Gesamtüberblick!L18="","",Gesamtüberblick!L18)</f>
        <v>0</v>
      </c>
      <c r="O12" s="89">
        <f>IF(Gesamtüberblick!M18="","",Gesamtüberblick!M18)</f>
        <v>0</v>
      </c>
      <c r="P12" s="89">
        <f>IF(Gesamtüberblick!N18="","",Gesamtüberblick!N18)</f>
        <v>0</v>
      </c>
      <c r="Q12" s="89">
        <f>IF(Gesamtüberblick!O18="","",Gesamtüberblick!O18)</f>
        <v>0</v>
      </c>
      <c r="R12" s="89">
        <f>IF(Gesamtüberblick!P18="","",Gesamtüberblick!P18)</f>
        <v>1.2545821E-7</v>
      </c>
      <c r="S12" s="89">
        <f>IF(Gesamtüberblick!Q18="","",Gesamtüberblick!Q18)</f>
        <v>4.6407798999999997E-5</v>
      </c>
      <c r="T12" s="89">
        <f>IF(Gesamtüberblick!R18="","",Gesamtüberblick!R18)</f>
        <v>1.0491608E-5</v>
      </c>
      <c r="U12" s="89">
        <f>IF(Gesamtüberblick!S18="","",Gesamtüberblick!S18)</f>
        <v>0</v>
      </c>
      <c r="V12" s="89">
        <f>IF(Gesamtüberblick!T18="","",Gesamtüberblick!T18)</f>
        <v>-1.962885214E-4</v>
      </c>
      <c r="W12" s="89" t="str">
        <f>IF(Gesamtüberblick!W18="","",Gesamtüberblick!W18)</f>
        <v/>
      </c>
      <c r="X12" s="89" t="str">
        <f>IF(Gesamtüberblick!X18="","",Gesamtüberblick!X18)</f>
        <v/>
      </c>
      <c r="Y12" s="89" t="str">
        <f>IF(Gesamtüberblick!Y18="","",Gesamtüberblick!Y18)</f>
        <v/>
      </c>
      <c r="Z12" s="89" t="str">
        <f>IF(Gesamtüberblick!Z18="","",Gesamtüberblick!Z18)</f>
        <v/>
      </c>
      <c r="AA12" s="89" t="str">
        <f>IF(Gesamtüberblick!AA18="","",Gesamtüberblick!AA18)</f>
        <v/>
      </c>
    </row>
    <row r="13" spans="1:33" x14ac:dyDescent="0.25">
      <c r="A13" t="s">
        <v>221</v>
      </c>
      <c r="B13" t="s">
        <v>24</v>
      </c>
      <c r="C13" t="s">
        <v>143</v>
      </c>
      <c r="D13" s="72" t="s">
        <v>9</v>
      </c>
      <c r="E13" s="89" t="str">
        <f>IF(Gesamtüberblick!C19="","",Gesamtüberblick!C19)</f>
        <v/>
      </c>
      <c r="F13" s="89" t="str">
        <f>IF(Gesamtüberblick!D19="","",Gesamtüberblick!D19)</f>
        <v/>
      </c>
      <c r="G13" s="89" t="str">
        <f>IF(Gesamtüberblick!E19="","",Gesamtüberblick!E19)</f>
        <v/>
      </c>
      <c r="H13" s="89">
        <f>IF(Gesamtüberblick!F19="","",Gesamtüberblick!F19)</f>
        <v>2203.6653999999999</v>
      </c>
      <c r="I13" s="89">
        <f>IF(Gesamtüberblick!G19="","",Gesamtüberblick!G19)</f>
        <v>133.81019000000001</v>
      </c>
      <c r="J13" s="89">
        <f>IF(Gesamtüberblick!H19="","",Gesamtüberblick!H19)</f>
        <v>98.866747000000004</v>
      </c>
      <c r="K13" s="89">
        <f>IF(Gesamtüberblick!I19="","",Gesamtüberblick!I19)</f>
        <v>0</v>
      </c>
      <c r="L13" s="89">
        <f>IF(Gesamtüberblick!J19="","",Gesamtüberblick!J19)</f>
        <v>0</v>
      </c>
      <c r="M13" s="89">
        <f>IF(Gesamtüberblick!K19="","",Gesamtüberblick!K19)</f>
        <v>0</v>
      </c>
      <c r="N13" s="89">
        <f>IF(Gesamtüberblick!L19="","",Gesamtüberblick!L19)</f>
        <v>0</v>
      </c>
      <c r="O13" s="89">
        <f>IF(Gesamtüberblick!M19="","",Gesamtüberblick!M19)</f>
        <v>0</v>
      </c>
      <c r="P13" s="89">
        <f>IF(Gesamtüberblick!N19="","",Gesamtüberblick!N19)</f>
        <v>0</v>
      </c>
      <c r="Q13" s="89">
        <f>IF(Gesamtüberblick!O19="","",Gesamtüberblick!O19)</f>
        <v>0</v>
      </c>
      <c r="R13" s="89">
        <f>IF(Gesamtüberblick!P19="","",Gesamtüberblick!P19)</f>
        <v>4.7113570999999999</v>
      </c>
      <c r="S13" s="89">
        <f>IF(Gesamtüberblick!Q19="","",Gesamtüberblick!Q19)</f>
        <v>200.93409</v>
      </c>
      <c r="T13" s="89">
        <f>IF(Gesamtüberblick!R19="","",Gesamtüberblick!R19)</f>
        <v>53.694929000000002</v>
      </c>
      <c r="U13" s="89">
        <f>IF(Gesamtüberblick!S19="","",Gesamtüberblick!S19)</f>
        <v>0</v>
      </c>
      <c r="V13" s="89">
        <f>IF(Gesamtüberblick!T19="","",Gesamtüberblick!T19)</f>
        <v>-2072.792085</v>
      </c>
      <c r="W13" s="89" t="str">
        <f>IF(Gesamtüberblick!W19="","",Gesamtüberblick!W19)</f>
        <v/>
      </c>
      <c r="X13" s="89" t="str">
        <f>IF(Gesamtüberblick!X19="","",Gesamtüberblick!X19)</f>
        <v/>
      </c>
      <c r="Y13" s="89" t="str">
        <f>IF(Gesamtüberblick!Y19="","",Gesamtüberblick!Y19)</f>
        <v/>
      </c>
      <c r="Z13" s="89" t="str">
        <f>IF(Gesamtüberblick!Z19="","",Gesamtüberblick!Z19)</f>
        <v/>
      </c>
      <c r="AA13" s="89" t="str">
        <f>IF(Gesamtüberblick!AA19="","",Gesamtüberblick!AA19)</f>
        <v/>
      </c>
    </row>
    <row r="14" spans="1:33" x14ac:dyDescent="0.25">
      <c r="A14" t="s">
        <v>263</v>
      </c>
      <c r="B14" t="s">
        <v>165</v>
      </c>
      <c r="C14" t="s">
        <v>144</v>
      </c>
      <c r="D14" s="72" t="s">
        <v>145</v>
      </c>
      <c r="E14" s="89" t="str">
        <f>IF(Gesamtüberblick!C20="","",Gesamtüberblick!C20)</f>
        <v/>
      </c>
      <c r="F14" s="89" t="str">
        <f>IF(Gesamtüberblick!D20="","",Gesamtüberblick!D20)</f>
        <v/>
      </c>
      <c r="G14" s="89" t="str">
        <f>IF(Gesamtüberblick!E20="","",Gesamtüberblick!E20)</f>
        <v/>
      </c>
      <c r="H14" s="89">
        <f>IF(Gesamtüberblick!F20="","",Gesamtüberblick!F20)</f>
        <v>78.460856000000007</v>
      </c>
      <c r="I14" s="89">
        <f>IF(Gesamtüberblick!G20="","",Gesamtüberblick!G20)</f>
        <v>0.79583943000000001</v>
      </c>
      <c r="J14" s="89">
        <f>IF(Gesamtüberblick!H20="","",Gesamtüberblick!H20)</f>
        <v>2.6257896000000001</v>
      </c>
      <c r="K14" s="89">
        <f>IF(Gesamtüberblick!I20="","",Gesamtüberblick!I20)</f>
        <v>0</v>
      </c>
      <c r="L14" s="89">
        <f>IF(Gesamtüberblick!J20="","",Gesamtüberblick!J20)</f>
        <v>0</v>
      </c>
      <c r="M14" s="89">
        <f>IF(Gesamtüberblick!K20="","",Gesamtüberblick!K20)</f>
        <v>0</v>
      </c>
      <c r="N14" s="89">
        <f>IF(Gesamtüberblick!L20="","",Gesamtüberblick!L20)</f>
        <v>0</v>
      </c>
      <c r="O14" s="89">
        <f>IF(Gesamtüberblick!M20="","",Gesamtüberblick!M20)</f>
        <v>0</v>
      </c>
      <c r="P14" s="89">
        <f>IF(Gesamtüberblick!N20="","",Gesamtüberblick!N20)</f>
        <v>0</v>
      </c>
      <c r="Q14" s="89">
        <f>IF(Gesamtüberblick!O20="","",Gesamtüberblick!O20)</f>
        <v>0</v>
      </c>
      <c r="R14" s="89">
        <f>IF(Gesamtüberblick!P20="","",Gesamtüberblick!P20)</f>
        <v>1.3827674E-2</v>
      </c>
      <c r="S14" s="89">
        <f>IF(Gesamtüberblick!Q20="","",Gesamtüberblick!Q20)</f>
        <v>1.1333032999999999</v>
      </c>
      <c r="T14" s="89">
        <f>IF(Gesamtüberblick!R20="","",Gesamtüberblick!R20)</f>
        <v>4.3951640000000003</v>
      </c>
      <c r="U14" s="89">
        <f>IF(Gesamtüberblick!S20="","",Gesamtüberblick!S20)</f>
        <v>0</v>
      </c>
      <c r="V14" s="89">
        <f>IF(Gesamtüberblick!T20="","",Gesamtüberblick!T20)</f>
        <v>-46.556835300000003</v>
      </c>
      <c r="W14" s="89" t="str">
        <f>IF(Gesamtüberblick!W20="","",Gesamtüberblick!W20)</f>
        <v/>
      </c>
      <c r="X14" s="89" t="str">
        <f>IF(Gesamtüberblick!X20="","",Gesamtüberblick!X20)</f>
        <v/>
      </c>
      <c r="Y14" s="89" t="str">
        <f>IF(Gesamtüberblick!Y20="","",Gesamtüberblick!Y20)</f>
        <v/>
      </c>
      <c r="Z14" s="89" t="str">
        <f>IF(Gesamtüberblick!Z20="","",Gesamtüberblick!Z20)</f>
        <v/>
      </c>
      <c r="AA14" s="89" t="str">
        <f>IF(Gesamtüberblick!AA20="","",Gesamtüberblick!AA20)</f>
        <v/>
      </c>
    </row>
    <row r="15" spans="1:33" x14ac:dyDescent="0.25">
      <c r="A15" t="s">
        <v>249</v>
      </c>
      <c r="B15" t="s">
        <v>30</v>
      </c>
      <c r="C15" t="s">
        <v>77</v>
      </c>
      <c r="D15" s="72" t="s">
        <v>9</v>
      </c>
      <c r="E15" s="89" t="str">
        <f>IF(Gesamtüberblick!C21="","",Gesamtüberblick!C21)</f>
        <v/>
      </c>
      <c r="F15" s="89" t="str">
        <f>IF(Gesamtüberblick!D21="","",Gesamtüberblick!D21)</f>
        <v/>
      </c>
      <c r="G15" s="89" t="str">
        <f>IF(Gesamtüberblick!E21="","",Gesamtüberblick!E21)</f>
        <v/>
      </c>
      <c r="H15" s="89">
        <f>IF(Gesamtüberblick!F21="","",Gesamtüberblick!F21)</f>
        <v>6506.9039999999986</v>
      </c>
      <c r="I15" s="89">
        <f>IF(Gesamtüberblick!G21="","",Gesamtüberblick!G21)</f>
        <v>2.1860624999999998</v>
      </c>
      <c r="J15" s="89">
        <f>IF(Gesamtüberblick!H21="","",Gesamtüberblick!H21)</f>
        <v>593.72014999999999</v>
      </c>
      <c r="K15" s="89">
        <f>IF(Gesamtüberblick!I21="","",Gesamtüberblick!I21)</f>
        <v>0</v>
      </c>
      <c r="L15" s="89">
        <f>IF(Gesamtüberblick!J21="","",Gesamtüberblick!J21)</f>
        <v>0</v>
      </c>
      <c r="M15" s="89">
        <f>IF(Gesamtüberblick!K21="","",Gesamtüberblick!K21)</f>
        <v>0</v>
      </c>
      <c r="N15" s="89">
        <f>IF(Gesamtüberblick!L21="","",Gesamtüberblick!L21)</f>
        <v>0</v>
      </c>
      <c r="O15" s="89">
        <f>IF(Gesamtüberblick!M21="","",Gesamtüberblick!M21)</f>
        <v>0</v>
      </c>
      <c r="P15" s="89">
        <f>IF(Gesamtüberblick!N21="","",Gesamtüberblick!N21)</f>
        <v>0</v>
      </c>
      <c r="Q15" s="89">
        <f>IF(Gesamtüberblick!O21="","",Gesamtüberblick!O21)</f>
        <v>0</v>
      </c>
      <c r="R15" s="89">
        <f>IF(Gesamtüberblick!P21="","",Gesamtüberblick!P21)</f>
        <v>2.8820838000000001E-2</v>
      </c>
      <c r="S15" s="89">
        <f>IF(Gesamtüberblick!Q21="","",Gesamtüberblick!Q21)</f>
        <v>3.4482678</v>
      </c>
      <c r="T15" s="89">
        <f>IF(Gesamtüberblick!R21="","",Gesamtüberblick!R21)</f>
        <v>8358.0333841000011</v>
      </c>
      <c r="U15" s="89">
        <f>IF(Gesamtüberblick!S21="","",Gesamtüberblick!S21)</f>
        <v>0</v>
      </c>
      <c r="V15" s="89">
        <f>IF(Gesamtüberblick!T21="","",Gesamtüberblick!T21)</f>
        <v>-802.50809199999992</v>
      </c>
      <c r="W15" s="89" t="str">
        <f>IF(Gesamtüberblick!W21="","",Gesamtüberblick!W21)</f>
        <v/>
      </c>
      <c r="X15" s="89" t="str">
        <f>IF(Gesamtüberblick!X21="","",Gesamtüberblick!X21)</f>
        <v/>
      </c>
      <c r="Y15" s="89" t="str">
        <f>IF(Gesamtüberblick!Y21="","",Gesamtüberblick!Y21)</f>
        <v/>
      </c>
      <c r="Z15" s="89" t="str">
        <f>IF(Gesamtüberblick!Z21="","",Gesamtüberblick!Z21)</f>
        <v/>
      </c>
      <c r="AA15" s="89" t="str">
        <f>IF(Gesamtüberblick!AA21="","",Gesamtüberblick!AA21)</f>
        <v/>
      </c>
    </row>
    <row r="16" spans="1:33" x14ac:dyDescent="0.25">
      <c r="A16" t="s">
        <v>250</v>
      </c>
      <c r="B16" t="s">
        <v>31</v>
      </c>
      <c r="C16" t="s">
        <v>78</v>
      </c>
      <c r="D16" s="72" t="s">
        <v>9</v>
      </c>
      <c r="E16" s="89" t="str">
        <f>IF(Gesamtüberblick!C22="","",Gesamtüberblick!C22)</f>
        <v/>
      </c>
      <c r="F16" s="89" t="str">
        <f>IF(Gesamtüberblick!D22="","",Gesamtüberblick!D22)</f>
        <v/>
      </c>
      <c r="G16" s="89" t="str">
        <f>IF(Gesamtüberblick!E22="","",Gesamtüberblick!E22)</f>
        <v/>
      </c>
      <c r="H16" s="89">
        <f>IF(Gesamtüberblick!F22="","",Gesamtüberblick!F22)</f>
        <v>8356.18</v>
      </c>
      <c r="I16" s="89">
        <f>IF(Gesamtüberblick!G22="","",Gesamtüberblick!G22)</f>
        <v>0</v>
      </c>
      <c r="J16" s="89">
        <f>IF(Gesamtüberblick!H22="","",Gesamtüberblick!H22)</f>
        <v>0</v>
      </c>
      <c r="K16" s="89">
        <f>IF(Gesamtüberblick!I22="","",Gesamtüberblick!I22)</f>
        <v>0</v>
      </c>
      <c r="L16" s="89">
        <f>IF(Gesamtüberblick!J22="","",Gesamtüberblick!J22)</f>
        <v>0</v>
      </c>
      <c r="M16" s="89">
        <f>IF(Gesamtüberblick!K22="","",Gesamtüberblick!K22)</f>
        <v>0</v>
      </c>
      <c r="N16" s="89">
        <f>IF(Gesamtüberblick!L22="","",Gesamtüberblick!L22)</f>
        <v>0</v>
      </c>
      <c r="O16" s="89">
        <f>IF(Gesamtüberblick!M22="","",Gesamtüberblick!M22)</f>
        <v>0</v>
      </c>
      <c r="P16" s="89">
        <f>IF(Gesamtüberblick!N22="","",Gesamtüberblick!N22)</f>
        <v>0</v>
      </c>
      <c r="Q16" s="89">
        <f>IF(Gesamtüberblick!O22="","",Gesamtüberblick!O22)</f>
        <v>0</v>
      </c>
      <c r="R16" s="89">
        <f>IF(Gesamtüberblick!P22="","",Gesamtüberblick!P22)</f>
        <v>0</v>
      </c>
      <c r="S16" s="89">
        <f>IF(Gesamtüberblick!Q22="","",Gesamtüberblick!Q22)</f>
        <v>0</v>
      </c>
      <c r="T16" s="89">
        <f>IF(Gesamtüberblick!R22="","",Gesamtüberblick!R22)</f>
        <v>-8356.18</v>
      </c>
      <c r="U16" s="89">
        <f>IF(Gesamtüberblick!S22="","",Gesamtüberblick!S22)</f>
        <v>0</v>
      </c>
      <c r="V16" s="89">
        <f>IF(Gesamtüberblick!T22="","",Gesamtüberblick!T22)</f>
        <v>0</v>
      </c>
      <c r="W16" s="89" t="str">
        <f>IF(Gesamtüberblick!W22="","",Gesamtüberblick!W22)</f>
        <v/>
      </c>
      <c r="X16" s="89" t="str">
        <f>IF(Gesamtüberblick!X22="","",Gesamtüberblick!X22)</f>
        <v/>
      </c>
      <c r="Y16" s="89" t="str">
        <f>IF(Gesamtüberblick!Y22="","",Gesamtüberblick!Y22)</f>
        <v/>
      </c>
      <c r="Z16" s="89" t="str">
        <f>IF(Gesamtüberblick!Z22="","",Gesamtüberblick!Z22)</f>
        <v/>
      </c>
      <c r="AA16" s="89" t="str">
        <f>IF(Gesamtüberblick!AA22="","",Gesamtüberblick!AA22)</f>
        <v/>
      </c>
    </row>
    <row r="17" spans="1:33" x14ac:dyDescent="0.25">
      <c r="A17" t="s">
        <v>251</v>
      </c>
      <c r="B17" t="s">
        <v>32</v>
      </c>
      <c r="C17" t="s">
        <v>79</v>
      </c>
      <c r="D17" s="72" t="s">
        <v>9</v>
      </c>
      <c r="E17" s="89" t="str">
        <f>IF(Gesamtüberblick!C23="","",Gesamtüberblick!C23)</f>
        <v/>
      </c>
      <c r="F17" s="89" t="str">
        <f>IF(Gesamtüberblick!D23="","",Gesamtüberblick!D23)</f>
        <v/>
      </c>
      <c r="G17" s="89" t="str">
        <f>IF(Gesamtüberblick!E23="","",Gesamtüberblick!E23)</f>
        <v/>
      </c>
      <c r="H17" s="89">
        <f>IF(Gesamtüberblick!F23="","",Gesamtüberblick!F23)</f>
        <v>14863.083999999999</v>
      </c>
      <c r="I17" s="89">
        <f>IF(Gesamtüberblick!G23="","",Gesamtüberblick!G23)</f>
        <v>2.1860624999999998</v>
      </c>
      <c r="J17" s="89">
        <f>IF(Gesamtüberblick!H23="","",Gesamtüberblick!H23)</f>
        <v>593.72014999999999</v>
      </c>
      <c r="K17" s="89">
        <f>IF(Gesamtüberblick!I23="","",Gesamtüberblick!I23)</f>
        <v>0</v>
      </c>
      <c r="L17" s="89">
        <f>IF(Gesamtüberblick!J23="","",Gesamtüberblick!J23)</f>
        <v>0</v>
      </c>
      <c r="M17" s="89">
        <f>IF(Gesamtüberblick!K23="","",Gesamtüberblick!K23)</f>
        <v>0</v>
      </c>
      <c r="N17" s="89">
        <f>IF(Gesamtüberblick!L23="","",Gesamtüberblick!L23)</f>
        <v>0</v>
      </c>
      <c r="O17" s="89">
        <f>IF(Gesamtüberblick!M23="","",Gesamtüberblick!M23)</f>
        <v>0</v>
      </c>
      <c r="P17" s="89">
        <f>IF(Gesamtüberblick!N23="","",Gesamtüberblick!N23)</f>
        <v>0</v>
      </c>
      <c r="Q17" s="89">
        <f>IF(Gesamtüberblick!O23="","",Gesamtüberblick!O23)</f>
        <v>0</v>
      </c>
      <c r="R17" s="89">
        <f>IF(Gesamtüberblick!P23="","",Gesamtüberblick!P23)</f>
        <v>2.8820838000000001E-2</v>
      </c>
      <c r="S17" s="89">
        <f>IF(Gesamtüberblick!Q23="","",Gesamtüberblick!Q23)</f>
        <v>3.4482678</v>
      </c>
      <c r="T17" s="89">
        <f>IF(Gesamtüberblick!R23="","",Gesamtüberblick!R23)</f>
        <v>1.8533841</v>
      </c>
      <c r="U17" s="89">
        <f>IF(Gesamtüberblick!S23="","",Gesamtüberblick!S23)</f>
        <v>0</v>
      </c>
      <c r="V17" s="89">
        <f>IF(Gesamtüberblick!T23="","",Gesamtüberblick!T23)</f>
        <v>-802.50809199999992</v>
      </c>
      <c r="W17" s="89" t="str">
        <f>IF(Gesamtüberblick!W23="","",Gesamtüberblick!W23)</f>
        <v/>
      </c>
      <c r="X17" s="89" t="str">
        <f>IF(Gesamtüberblick!X23="","",Gesamtüberblick!X23)</f>
        <v/>
      </c>
      <c r="Y17" s="89" t="str">
        <f>IF(Gesamtüberblick!Y23="","",Gesamtüberblick!Y23)</f>
        <v/>
      </c>
      <c r="Z17" s="89" t="str">
        <f>IF(Gesamtüberblick!Z23="","",Gesamtüberblick!Z23)</f>
        <v/>
      </c>
      <c r="AA17" s="89" t="str">
        <f>IF(Gesamtüberblick!AA23="","",Gesamtüberblick!AA23)</f>
        <v/>
      </c>
    </row>
    <row r="18" spans="1:33" x14ac:dyDescent="0.25">
      <c r="A18" t="s">
        <v>252</v>
      </c>
      <c r="B18" t="s">
        <v>26</v>
      </c>
      <c r="C18" t="s">
        <v>74</v>
      </c>
      <c r="D18" s="72" t="s">
        <v>9</v>
      </c>
      <c r="E18" s="89" t="str">
        <f>IF(Gesamtüberblick!C24="","",Gesamtüberblick!C24)</f>
        <v/>
      </c>
      <c r="F18" s="89" t="str">
        <f>IF(Gesamtüberblick!D24="","",Gesamtüberblick!D24)</f>
        <v/>
      </c>
      <c r="G18" s="89" t="str">
        <f>IF(Gesamtüberblick!E24="","",Gesamtüberblick!E24)</f>
        <v/>
      </c>
      <c r="H18" s="89">
        <f>IF(Gesamtüberblick!F24="","",Gesamtüberblick!F24)</f>
        <v>2044.9981</v>
      </c>
      <c r="I18" s="89">
        <f>IF(Gesamtüberblick!G24="","",Gesamtüberblick!G24)</f>
        <v>133.81710000000001</v>
      </c>
      <c r="J18" s="89">
        <f>IF(Gesamtüberblick!H24="","",Gesamtüberblick!H24)</f>
        <v>131.42069000000001</v>
      </c>
      <c r="K18" s="89">
        <f>IF(Gesamtüberblick!I24="","",Gesamtüberblick!I24)</f>
        <v>0</v>
      </c>
      <c r="L18" s="89">
        <f>IF(Gesamtüberblick!J24="","",Gesamtüberblick!J24)</f>
        <v>0</v>
      </c>
      <c r="M18" s="89">
        <f>IF(Gesamtüberblick!K24="","",Gesamtüberblick!K24)</f>
        <v>0</v>
      </c>
      <c r="N18" s="89">
        <f>IF(Gesamtüberblick!L24="","",Gesamtüberblick!L24)</f>
        <v>0</v>
      </c>
      <c r="O18" s="89">
        <f>IF(Gesamtüberblick!M24="","",Gesamtüberblick!M24)</f>
        <v>0</v>
      </c>
      <c r="P18" s="89">
        <f>IF(Gesamtüberblick!N24="","",Gesamtüberblick!N24)</f>
        <v>0</v>
      </c>
      <c r="Q18" s="89">
        <f>IF(Gesamtüberblick!O24="","",Gesamtüberblick!O24)</f>
        <v>0</v>
      </c>
      <c r="R18" s="89">
        <f>IF(Gesamtüberblick!P24="","",Gesamtüberblick!P24)</f>
        <v>4.7113985999999999</v>
      </c>
      <c r="S18" s="89">
        <f>IF(Gesamtüberblick!Q24="","",Gesamtüberblick!Q24)</f>
        <v>200.94345999999999</v>
      </c>
      <c r="T18" s="89">
        <f>IF(Gesamtüberblick!R24="","",Gesamtüberblick!R24)</f>
        <v>181.46703299999999</v>
      </c>
      <c r="U18" s="89">
        <f>IF(Gesamtüberblick!S24="","",Gesamtüberblick!S24)</f>
        <v>0</v>
      </c>
      <c r="V18" s="89">
        <f>IF(Gesamtüberblick!T24="","",Gesamtüberblick!T24)</f>
        <v>-2072.8110379999998</v>
      </c>
      <c r="W18" s="89" t="str">
        <f>IF(Gesamtüberblick!W24="","",Gesamtüberblick!W24)</f>
        <v/>
      </c>
      <c r="X18" s="89" t="str">
        <f>IF(Gesamtüberblick!X24="","",Gesamtüberblick!X24)</f>
        <v/>
      </c>
      <c r="Y18" s="89" t="str">
        <f>IF(Gesamtüberblick!Y24="","",Gesamtüberblick!Y24)</f>
        <v/>
      </c>
      <c r="Z18" s="89" t="str">
        <f>IF(Gesamtüberblick!Z24="","",Gesamtüberblick!Z24)</f>
        <v/>
      </c>
      <c r="AA18" s="89" t="str">
        <f>IF(Gesamtüberblick!AA24="","",Gesamtüberblick!AA24)</f>
        <v/>
      </c>
    </row>
    <row r="19" spans="1:33" x14ac:dyDescent="0.25">
      <c r="A19" t="s">
        <v>253</v>
      </c>
      <c r="B19" t="s">
        <v>28</v>
      </c>
      <c r="C19" t="s">
        <v>75</v>
      </c>
      <c r="D19" s="72" t="s">
        <v>9</v>
      </c>
      <c r="E19" s="89" t="str">
        <f>IF(Gesamtüberblick!C25="","",Gesamtüberblick!C25)</f>
        <v/>
      </c>
      <c r="F19" s="89" t="str">
        <f>IF(Gesamtüberblick!D25="","",Gesamtüberblick!D25)</f>
        <v/>
      </c>
      <c r="G19" s="89" t="str">
        <f>IF(Gesamtüberblick!E25="","",Gesamtüberblick!E25)</f>
        <v/>
      </c>
      <c r="H19" s="89">
        <f>IF(Gesamtüberblick!F25="","",Gesamtüberblick!F25)</f>
        <v>160.29</v>
      </c>
      <c r="I19" s="89">
        <f>IF(Gesamtüberblick!G25="","",Gesamtüberblick!G25)</f>
        <v>0</v>
      </c>
      <c r="J19" s="89">
        <f>IF(Gesamtüberblick!H25="","",Gesamtüberblick!H25)</f>
        <v>-32.520000000000003</v>
      </c>
      <c r="K19" s="89">
        <f>IF(Gesamtüberblick!I25="","",Gesamtüberblick!I25)</f>
        <v>0</v>
      </c>
      <c r="L19" s="89">
        <f>IF(Gesamtüberblick!J25="","",Gesamtüberblick!J25)</f>
        <v>0</v>
      </c>
      <c r="M19" s="89">
        <f>IF(Gesamtüberblick!K25="","",Gesamtüberblick!K25)</f>
        <v>0</v>
      </c>
      <c r="N19" s="89">
        <f>IF(Gesamtüberblick!L25="","",Gesamtüberblick!L25)</f>
        <v>0</v>
      </c>
      <c r="O19" s="89">
        <f>IF(Gesamtüberblick!M25="","",Gesamtüberblick!M25)</f>
        <v>0</v>
      </c>
      <c r="P19" s="89">
        <f>IF(Gesamtüberblick!N25="","",Gesamtüberblick!N25)</f>
        <v>0</v>
      </c>
      <c r="Q19" s="89">
        <f>IF(Gesamtüberblick!O25="","",Gesamtüberblick!O25)</f>
        <v>0</v>
      </c>
      <c r="R19" s="89">
        <f>IF(Gesamtüberblick!P25="","",Gesamtüberblick!P25)</f>
        <v>0</v>
      </c>
      <c r="S19" s="89">
        <f>IF(Gesamtüberblick!Q25="","",Gesamtüberblick!Q25)</f>
        <v>0</v>
      </c>
      <c r="T19" s="89">
        <f>IF(Gesamtüberblick!R25="","",Gesamtüberblick!R25)</f>
        <v>-127.76999999999998</v>
      </c>
      <c r="U19" s="89">
        <f>IF(Gesamtüberblick!S25="","",Gesamtüberblick!S25)</f>
        <v>0</v>
      </c>
      <c r="V19" s="89">
        <f>IF(Gesamtüberblick!T25="","",Gesamtüberblick!T25)</f>
        <v>0</v>
      </c>
      <c r="W19" s="89" t="str">
        <f>IF(Gesamtüberblick!W25="","",Gesamtüberblick!W25)</f>
        <v/>
      </c>
      <c r="X19" s="89" t="str">
        <f>IF(Gesamtüberblick!X25="","",Gesamtüberblick!X25)</f>
        <v/>
      </c>
      <c r="Y19" s="89" t="str">
        <f>IF(Gesamtüberblick!Y25="","",Gesamtüberblick!Y25)</f>
        <v/>
      </c>
      <c r="Z19" s="89" t="str">
        <f>IF(Gesamtüberblick!Z25="","",Gesamtüberblick!Z25)</f>
        <v/>
      </c>
      <c r="AA19" s="89" t="str">
        <f>IF(Gesamtüberblick!AA25="","",Gesamtüberblick!AA25)</f>
        <v/>
      </c>
    </row>
    <row r="20" spans="1:33" x14ac:dyDescent="0.25">
      <c r="A20" t="s">
        <v>254</v>
      </c>
      <c r="B20" t="s">
        <v>29</v>
      </c>
      <c r="C20" t="s">
        <v>76</v>
      </c>
      <c r="D20" s="72" t="s">
        <v>9</v>
      </c>
      <c r="E20" s="89" t="str">
        <f>IF(Gesamtüberblick!C26="","",Gesamtüberblick!C26)</f>
        <v/>
      </c>
      <c r="F20" s="89" t="str">
        <f>IF(Gesamtüberblick!D26="","",Gesamtüberblick!D26)</f>
        <v/>
      </c>
      <c r="G20" s="89" t="str">
        <f>IF(Gesamtüberblick!E26="","",Gesamtüberblick!E26)</f>
        <v/>
      </c>
      <c r="H20" s="89">
        <f>IF(Gesamtüberblick!F26="","",Gesamtüberblick!F26)</f>
        <v>2205.2881000000002</v>
      </c>
      <c r="I20" s="89">
        <f>IF(Gesamtüberblick!G26="","",Gesamtüberblick!G26)</f>
        <v>133.81710000000001</v>
      </c>
      <c r="J20" s="89">
        <f>IF(Gesamtüberblick!H26="","",Gesamtüberblick!H26)</f>
        <v>98.900689999999997</v>
      </c>
      <c r="K20" s="89">
        <f>IF(Gesamtüberblick!I26="","",Gesamtüberblick!I26)</f>
        <v>0</v>
      </c>
      <c r="L20" s="89">
        <f>IF(Gesamtüberblick!J26="","",Gesamtüberblick!J26)</f>
        <v>0</v>
      </c>
      <c r="M20" s="89">
        <f>IF(Gesamtüberblick!K26="","",Gesamtüberblick!K26)</f>
        <v>0</v>
      </c>
      <c r="N20" s="89">
        <f>IF(Gesamtüberblick!L26="","",Gesamtüberblick!L26)</f>
        <v>0</v>
      </c>
      <c r="O20" s="89">
        <f>IF(Gesamtüberblick!M26="","",Gesamtüberblick!M26)</f>
        <v>0</v>
      </c>
      <c r="P20" s="89">
        <f>IF(Gesamtüberblick!N26="","",Gesamtüberblick!N26)</f>
        <v>0</v>
      </c>
      <c r="Q20" s="89">
        <f>IF(Gesamtüberblick!O26="","",Gesamtüberblick!O26)</f>
        <v>0</v>
      </c>
      <c r="R20" s="89">
        <f>IF(Gesamtüberblick!P26="","",Gesamtüberblick!P26)</f>
        <v>4.7113985999999999</v>
      </c>
      <c r="S20" s="89">
        <f>IF(Gesamtüberblick!Q26="","",Gesamtüberblick!Q26)</f>
        <v>200.94345999999999</v>
      </c>
      <c r="T20" s="89">
        <f>IF(Gesamtüberblick!R26="","",Gesamtüberblick!R26)</f>
        <v>53.697032999999998</v>
      </c>
      <c r="U20" s="89">
        <f>IF(Gesamtüberblick!S26="","",Gesamtüberblick!S26)</f>
        <v>0</v>
      </c>
      <c r="V20" s="89">
        <f>IF(Gesamtüberblick!T26="","",Gesamtüberblick!T26)</f>
        <v>-2072.8110379999998</v>
      </c>
      <c r="W20" s="89" t="str">
        <f>IF(Gesamtüberblick!W26="","",Gesamtüberblick!W26)</f>
        <v/>
      </c>
      <c r="X20" s="89" t="str">
        <f>IF(Gesamtüberblick!X26="","",Gesamtüberblick!X26)</f>
        <v/>
      </c>
      <c r="Y20" s="89" t="str">
        <f>IF(Gesamtüberblick!Y26="","",Gesamtüberblick!Y26)</f>
        <v/>
      </c>
      <c r="Z20" s="89" t="str">
        <f>IF(Gesamtüberblick!Z26="","",Gesamtüberblick!Z26)</f>
        <v/>
      </c>
      <c r="AA20" s="89" t="str">
        <f>IF(Gesamtüberblick!AA26="","",Gesamtüberblick!AA26)</f>
        <v/>
      </c>
    </row>
    <row r="21" spans="1:33" x14ac:dyDescent="0.25">
      <c r="A21" t="s">
        <v>261</v>
      </c>
      <c r="B21" t="s">
        <v>33</v>
      </c>
      <c r="C21" t="s">
        <v>80</v>
      </c>
      <c r="D21" s="72" t="s">
        <v>8</v>
      </c>
      <c r="E21" s="89" t="str">
        <f>IF(Gesamtüberblick!C27="","",Gesamtüberblick!C27)</f>
        <v/>
      </c>
      <c r="F21" s="89" t="str">
        <f>IF(Gesamtüberblick!D27="","",Gesamtüberblick!D27)</f>
        <v/>
      </c>
      <c r="G21" s="89" t="str">
        <f>IF(Gesamtüberblick!E27="","",Gesamtüberblick!E27)</f>
        <v/>
      </c>
      <c r="H21" s="89">
        <f>IF(Gesamtüberblick!F27="","",Gesamtüberblick!F27)</f>
        <v>0</v>
      </c>
      <c r="I21" s="89">
        <f>IF(Gesamtüberblick!G27="","",Gesamtüberblick!G27)</f>
        <v>0</v>
      </c>
      <c r="J21" s="89">
        <f>IF(Gesamtüberblick!H27="","",Gesamtüberblick!H27)</f>
        <v>0</v>
      </c>
      <c r="K21" s="89">
        <f>IF(Gesamtüberblick!I27="","",Gesamtüberblick!I27)</f>
        <v>0</v>
      </c>
      <c r="L21" s="89">
        <f>IF(Gesamtüberblick!J27="","",Gesamtüberblick!J27)</f>
        <v>0</v>
      </c>
      <c r="M21" s="89">
        <f>IF(Gesamtüberblick!K27="","",Gesamtüberblick!K27)</f>
        <v>0</v>
      </c>
      <c r="N21" s="89">
        <f>IF(Gesamtüberblick!L27="","",Gesamtüberblick!L27)</f>
        <v>0</v>
      </c>
      <c r="O21" s="89">
        <f>IF(Gesamtüberblick!M27="","",Gesamtüberblick!M27)</f>
        <v>0</v>
      </c>
      <c r="P21" s="89">
        <f>IF(Gesamtüberblick!N27="","",Gesamtüberblick!N27)</f>
        <v>0</v>
      </c>
      <c r="Q21" s="89">
        <f>IF(Gesamtüberblick!O27="","",Gesamtüberblick!O27)</f>
        <v>0</v>
      </c>
      <c r="R21" s="89">
        <f>IF(Gesamtüberblick!P27="","",Gesamtüberblick!P27)</f>
        <v>0</v>
      </c>
      <c r="S21" s="89">
        <f>IF(Gesamtüberblick!Q27="","",Gesamtüberblick!Q27)</f>
        <v>0</v>
      </c>
      <c r="T21" s="89">
        <f>IF(Gesamtüberblick!R27="","",Gesamtüberblick!R27)</f>
        <v>0</v>
      </c>
      <c r="U21" s="89">
        <f>IF(Gesamtüberblick!S27="","",Gesamtüberblick!S27)</f>
        <v>0</v>
      </c>
      <c r="V21" s="89">
        <f>IF(Gesamtüberblick!T27="","",Gesamtüberblick!T27)</f>
        <v>0</v>
      </c>
      <c r="W21" s="89" t="str">
        <f>IF(Gesamtüberblick!W27="","",Gesamtüberblick!W27)</f>
        <v/>
      </c>
      <c r="X21" s="89" t="str">
        <f>IF(Gesamtüberblick!X27="","",Gesamtüberblick!X27)</f>
        <v/>
      </c>
      <c r="Y21" s="89" t="str">
        <f>IF(Gesamtüberblick!Y27="","",Gesamtüberblick!Y27)</f>
        <v/>
      </c>
      <c r="Z21" s="89" t="str">
        <f>IF(Gesamtüberblick!Z27="","",Gesamtüberblick!Z27)</f>
        <v/>
      </c>
      <c r="AA21" s="89" t="str">
        <f>IF(Gesamtüberblick!AA27="","",Gesamtüberblick!AA27)</f>
        <v/>
      </c>
    </row>
    <row r="22" spans="1:33" x14ac:dyDescent="0.25">
      <c r="A22" t="s">
        <v>259</v>
      </c>
      <c r="B22" t="s">
        <v>34</v>
      </c>
      <c r="C22" t="s">
        <v>81</v>
      </c>
      <c r="D22" s="72" t="s">
        <v>9</v>
      </c>
      <c r="E22" s="89" t="str">
        <f>IF(Gesamtüberblick!C28="","",Gesamtüberblick!C28)</f>
        <v/>
      </c>
      <c r="F22" s="89" t="str">
        <f>IF(Gesamtüberblick!D28="","",Gesamtüberblick!D28)</f>
        <v/>
      </c>
      <c r="G22" s="89" t="str">
        <f>IF(Gesamtüberblick!E28="","",Gesamtüberblick!E28)</f>
        <v/>
      </c>
      <c r="H22" s="89">
        <f>IF(Gesamtüberblick!F28="","",Gesamtüberblick!F28)</f>
        <v>0</v>
      </c>
      <c r="I22" s="89">
        <f>IF(Gesamtüberblick!G28="","",Gesamtüberblick!G28)</f>
        <v>0</v>
      </c>
      <c r="J22" s="89">
        <f>IF(Gesamtüberblick!H28="","",Gesamtüberblick!H28)</f>
        <v>0</v>
      </c>
      <c r="K22" s="89">
        <f>IF(Gesamtüberblick!I28="","",Gesamtüberblick!I28)</f>
        <v>0</v>
      </c>
      <c r="L22" s="89">
        <f>IF(Gesamtüberblick!J28="","",Gesamtüberblick!J28)</f>
        <v>0</v>
      </c>
      <c r="M22" s="89">
        <f>IF(Gesamtüberblick!K28="","",Gesamtüberblick!K28)</f>
        <v>0</v>
      </c>
      <c r="N22" s="89">
        <f>IF(Gesamtüberblick!L28="","",Gesamtüberblick!L28)</f>
        <v>0</v>
      </c>
      <c r="O22" s="89">
        <f>IF(Gesamtüberblick!M28="","",Gesamtüberblick!M28)</f>
        <v>0</v>
      </c>
      <c r="P22" s="89">
        <f>IF(Gesamtüberblick!N28="","",Gesamtüberblick!N28)</f>
        <v>0</v>
      </c>
      <c r="Q22" s="89">
        <f>IF(Gesamtüberblick!O28="","",Gesamtüberblick!O28)</f>
        <v>0</v>
      </c>
      <c r="R22" s="89">
        <f>IF(Gesamtüberblick!P28="","",Gesamtüberblick!P28)</f>
        <v>0</v>
      </c>
      <c r="S22" s="89">
        <f>IF(Gesamtüberblick!Q28="","",Gesamtüberblick!Q28)</f>
        <v>0</v>
      </c>
      <c r="T22" s="89">
        <f>IF(Gesamtüberblick!R28="","",Gesamtüberblick!R28)</f>
        <v>0</v>
      </c>
      <c r="U22" s="89">
        <f>IF(Gesamtüberblick!S28="","",Gesamtüberblick!S28)</f>
        <v>0</v>
      </c>
      <c r="V22" s="89">
        <f>IF(Gesamtüberblick!T28="","",Gesamtüberblick!T28)</f>
        <v>0</v>
      </c>
      <c r="W22" s="89" t="str">
        <f>IF(Gesamtüberblick!W28="","",Gesamtüberblick!W28)</f>
        <v/>
      </c>
      <c r="X22" s="89" t="str">
        <f>IF(Gesamtüberblick!X28="","",Gesamtüberblick!X28)</f>
        <v/>
      </c>
      <c r="Y22" s="89" t="str">
        <f>IF(Gesamtüberblick!Y28="","",Gesamtüberblick!Y28)</f>
        <v/>
      </c>
      <c r="Z22" s="89" t="str">
        <f>IF(Gesamtüberblick!Z28="","",Gesamtüberblick!Z28)</f>
        <v/>
      </c>
      <c r="AA22" s="89" t="str">
        <f>IF(Gesamtüberblick!AA28="","",Gesamtüberblick!AA28)</f>
        <v/>
      </c>
    </row>
    <row r="23" spans="1:33" x14ac:dyDescent="0.25">
      <c r="A23" t="s">
        <v>246</v>
      </c>
      <c r="B23" t="s">
        <v>35</v>
      </c>
      <c r="C23" t="s">
        <v>82</v>
      </c>
      <c r="D23" s="72" t="s">
        <v>9</v>
      </c>
      <c r="E23" s="89" t="str">
        <f>IF(Gesamtüberblick!C29="","",Gesamtüberblick!C29)</f>
        <v/>
      </c>
      <c r="F23" s="89" t="str">
        <f>IF(Gesamtüberblick!D29="","",Gesamtüberblick!D29)</f>
        <v/>
      </c>
      <c r="G23" s="89" t="str">
        <f>IF(Gesamtüberblick!E29="","",Gesamtüberblick!E29)</f>
        <v/>
      </c>
      <c r="H23" s="89">
        <f>IF(Gesamtüberblick!F29="","",Gesamtüberblick!F29)</f>
        <v>0</v>
      </c>
      <c r="I23" s="89">
        <f>IF(Gesamtüberblick!G29="","",Gesamtüberblick!G29)</f>
        <v>0</v>
      </c>
      <c r="J23" s="89">
        <f>IF(Gesamtüberblick!H29="","",Gesamtüberblick!H29)</f>
        <v>0</v>
      </c>
      <c r="K23" s="89">
        <f>IF(Gesamtüberblick!I29="","",Gesamtüberblick!I29)</f>
        <v>0</v>
      </c>
      <c r="L23" s="89">
        <f>IF(Gesamtüberblick!J29="","",Gesamtüberblick!J29)</f>
        <v>0</v>
      </c>
      <c r="M23" s="89">
        <f>IF(Gesamtüberblick!K29="","",Gesamtüberblick!K29)</f>
        <v>0</v>
      </c>
      <c r="N23" s="89">
        <f>IF(Gesamtüberblick!L29="","",Gesamtüberblick!L29)</f>
        <v>0</v>
      </c>
      <c r="O23" s="89">
        <f>IF(Gesamtüberblick!M29="","",Gesamtüberblick!M29)</f>
        <v>0</v>
      </c>
      <c r="P23" s="89">
        <f>IF(Gesamtüberblick!N29="","",Gesamtüberblick!N29)</f>
        <v>0</v>
      </c>
      <c r="Q23" s="89">
        <f>IF(Gesamtüberblick!O29="","",Gesamtüberblick!O29)</f>
        <v>0</v>
      </c>
      <c r="R23" s="89">
        <f>IF(Gesamtüberblick!P29="","",Gesamtüberblick!P29)</f>
        <v>0</v>
      </c>
      <c r="S23" s="89">
        <f>IF(Gesamtüberblick!Q29="","",Gesamtüberblick!Q29)</f>
        <v>0</v>
      </c>
      <c r="T23" s="89">
        <f>IF(Gesamtüberblick!R29="","",Gesamtüberblick!R29)</f>
        <v>0</v>
      </c>
      <c r="U23" s="89">
        <f>IF(Gesamtüberblick!S29="","",Gesamtüberblick!S29)</f>
        <v>0</v>
      </c>
      <c r="V23" s="89">
        <f>IF(Gesamtüberblick!T29="","",Gesamtüberblick!T29)</f>
        <v>0</v>
      </c>
      <c r="W23" s="89" t="str">
        <f>IF(Gesamtüberblick!W29="","",Gesamtüberblick!W29)</f>
        <v/>
      </c>
      <c r="X23" s="89" t="str">
        <f>IF(Gesamtüberblick!X29="","",Gesamtüberblick!X29)</f>
        <v/>
      </c>
      <c r="Y23" s="89" t="str">
        <f>IF(Gesamtüberblick!Y29="","",Gesamtüberblick!Y29)</f>
        <v/>
      </c>
      <c r="Z23" s="89" t="str">
        <f>IF(Gesamtüberblick!Z29="","",Gesamtüberblick!Z29)</f>
        <v/>
      </c>
      <c r="AA23" s="89" t="str">
        <f>IF(Gesamtüberblick!AA29="","",Gesamtüberblick!AA29)</f>
        <v/>
      </c>
    </row>
    <row r="24" spans="1:33" x14ac:dyDescent="0.25">
      <c r="A24" t="s">
        <v>233</v>
      </c>
      <c r="B24" t="s">
        <v>36</v>
      </c>
      <c r="C24" t="s">
        <v>83</v>
      </c>
      <c r="D24" s="72" t="s">
        <v>37</v>
      </c>
      <c r="E24" s="89" t="str">
        <f>IF(Gesamtüberblick!C30="","",Gesamtüberblick!C30)</f>
        <v/>
      </c>
      <c r="F24" s="89" t="str">
        <f>IF(Gesamtüberblick!D30="","",Gesamtüberblick!D30)</f>
        <v/>
      </c>
      <c r="G24" s="89" t="str">
        <f>IF(Gesamtüberblick!E30="","",Gesamtüberblick!E30)</f>
        <v/>
      </c>
      <c r="H24" s="89">
        <f>IF(Gesamtüberblick!F30="","",Gesamtüberblick!F30)</f>
        <v>2.0826031</v>
      </c>
      <c r="I24" s="89">
        <f>IF(Gesamtüberblick!G30="","",Gesamtüberblick!G30)</f>
        <v>1.9535607999999999E-2</v>
      </c>
      <c r="J24" s="89">
        <f>IF(Gesamtüberblick!H30="","",Gesamtüberblick!H30)</f>
        <v>6.8996536999999997E-2</v>
      </c>
      <c r="K24" s="89">
        <f>IF(Gesamtüberblick!I30="","",Gesamtüberblick!I30)</f>
        <v>0</v>
      </c>
      <c r="L24" s="89">
        <f>IF(Gesamtüberblick!J30="","",Gesamtüberblick!J30)</f>
        <v>0</v>
      </c>
      <c r="M24" s="89">
        <f>IF(Gesamtüberblick!K30="","",Gesamtüberblick!K30)</f>
        <v>0</v>
      </c>
      <c r="N24" s="89">
        <f>IF(Gesamtüberblick!L30="","",Gesamtüberblick!L30)</f>
        <v>0</v>
      </c>
      <c r="O24" s="89">
        <f>IF(Gesamtüberblick!M30="","",Gesamtüberblick!M30)</f>
        <v>0</v>
      </c>
      <c r="P24" s="89">
        <f>IF(Gesamtüberblick!N30="","",Gesamtüberblick!N30)</f>
        <v>0</v>
      </c>
      <c r="Q24" s="89">
        <f>IF(Gesamtüberblick!O30="","",Gesamtüberblick!O30)</f>
        <v>0</v>
      </c>
      <c r="R24" s="89">
        <f>IF(Gesamtüberblick!P30="","",Gesamtüberblick!P30)</f>
        <v>3.3725501999999998E-4</v>
      </c>
      <c r="S24" s="89">
        <f>IF(Gesamtüberblick!Q30="","",Gesamtüberblick!Q30)</f>
        <v>2.7914372E-2</v>
      </c>
      <c r="T24" s="89">
        <f>IF(Gesamtüberblick!R30="","",Gesamtüberblick!R30)</f>
        <v>0.10334358</v>
      </c>
      <c r="U24" s="89">
        <f>IF(Gesamtüberblick!S30="","",Gesamtüberblick!S30)</f>
        <v>0</v>
      </c>
      <c r="V24" s="89">
        <f>IF(Gesamtüberblick!T30="","",Gesamtüberblick!T30)</f>
        <v>-1.6934788249999999</v>
      </c>
      <c r="W24" s="89" t="str">
        <f>IF(Gesamtüberblick!W30="","",Gesamtüberblick!W30)</f>
        <v/>
      </c>
      <c r="X24" s="89" t="str">
        <f>IF(Gesamtüberblick!X30="","",Gesamtüberblick!X30)</f>
        <v/>
      </c>
      <c r="Y24" s="89" t="str">
        <f>IF(Gesamtüberblick!Y30="","",Gesamtüberblick!Y30)</f>
        <v/>
      </c>
      <c r="Z24" s="89" t="str">
        <f>IF(Gesamtüberblick!Z30="","",Gesamtüberblick!Z30)</f>
        <v/>
      </c>
      <c r="AA24" s="89" t="str">
        <f>IF(Gesamtüberblick!AA30="","",Gesamtüberblick!AA30)</f>
        <v/>
      </c>
    </row>
    <row r="25" spans="1:33" x14ac:dyDescent="0.25">
      <c r="A25" t="s">
        <v>240</v>
      </c>
      <c r="B25" t="s">
        <v>38</v>
      </c>
      <c r="C25" t="s">
        <v>84</v>
      </c>
      <c r="D25" s="72" t="s">
        <v>8</v>
      </c>
      <c r="E25" s="89" t="str">
        <f>IF(Gesamtüberblick!C31="","",Gesamtüberblick!C31)</f>
        <v/>
      </c>
      <c r="F25" s="89" t="str">
        <f>IF(Gesamtüberblick!D31="","",Gesamtüberblick!D31)</f>
        <v/>
      </c>
      <c r="G25" s="89" t="str">
        <f>IF(Gesamtüberblick!E31="","",Gesamtüberblick!E31)</f>
        <v/>
      </c>
      <c r="H25" s="89">
        <f>IF(Gesamtüberblick!F31="","",Gesamtüberblick!F31)</f>
        <v>7.4948815</v>
      </c>
      <c r="I25" s="89">
        <f>IF(Gesamtüberblick!G31="","",Gesamtüberblick!G31)</f>
        <v>0.19474209000000001</v>
      </c>
      <c r="J25" s="89">
        <f>IF(Gesamtüberblick!H31="","",Gesamtüberblick!H31)</f>
        <v>0.34703888999999999</v>
      </c>
      <c r="K25" s="89">
        <f>IF(Gesamtüberblick!I31="","",Gesamtüberblick!I31)</f>
        <v>0</v>
      </c>
      <c r="L25" s="89">
        <f>IF(Gesamtüberblick!J31="","",Gesamtüberblick!J31)</f>
        <v>0</v>
      </c>
      <c r="M25" s="89">
        <f>IF(Gesamtüberblick!K31="","",Gesamtüberblick!K31)</f>
        <v>0</v>
      </c>
      <c r="N25" s="89">
        <f>IF(Gesamtüberblick!L31="","",Gesamtüberblick!L31)</f>
        <v>0</v>
      </c>
      <c r="O25" s="89">
        <f>IF(Gesamtüberblick!M31="","",Gesamtüberblick!M31)</f>
        <v>0</v>
      </c>
      <c r="P25" s="89">
        <f>IF(Gesamtüberblick!N31="","",Gesamtüberblick!N31)</f>
        <v>0</v>
      </c>
      <c r="Q25" s="89">
        <f>IF(Gesamtüberblick!O31="","",Gesamtüberblick!O31)</f>
        <v>0</v>
      </c>
      <c r="R25" s="89">
        <f>IF(Gesamtüberblick!P31="","",Gesamtüberblick!P31)</f>
        <v>5.2632269999999997E-3</v>
      </c>
      <c r="S25" s="89">
        <f>IF(Gesamtüberblick!Q31="","",Gesamtüberblick!Q31)</f>
        <v>0.29311341000000002</v>
      </c>
      <c r="T25" s="89">
        <f>IF(Gesamtüberblick!R31="","",Gesamtüberblick!R31)</f>
        <v>2.3812245000000001</v>
      </c>
      <c r="U25" s="89">
        <f>IF(Gesamtüberblick!S31="","",Gesamtüberblick!S31)</f>
        <v>0</v>
      </c>
      <c r="V25" s="89">
        <f>IF(Gesamtüberblick!T31="","",Gesamtüberblick!T31)</f>
        <v>-2.6883325469999999</v>
      </c>
      <c r="W25" s="89" t="str">
        <f>IF(Gesamtüberblick!W31="","",Gesamtüberblick!W31)</f>
        <v/>
      </c>
      <c r="X25" s="89" t="str">
        <f>IF(Gesamtüberblick!X31="","",Gesamtüberblick!X31)</f>
        <v/>
      </c>
      <c r="Y25" s="89" t="str">
        <f>IF(Gesamtüberblick!Y31="","",Gesamtüberblick!Y31)</f>
        <v/>
      </c>
      <c r="Z25" s="89" t="str">
        <f>IF(Gesamtüberblick!Z31="","",Gesamtüberblick!Z31)</f>
        <v/>
      </c>
      <c r="AA25" s="89" t="str">
        <f>IF(Gesamtüberblick!AA31="","",Gesamtüberblick!AA31)</f>
        <v/>
      </c>
    </row>
    <row r="26" spans="1:33" x14ac:dyDescent="0.25">
      <c r="A26" t="s">
        <v>245</v>
      </c>
      <c r="B26" t="s">
        <v>40</v>
      </c>
      <c r="C26" t="s">
        <v>85</v>
      </c>
      <c r="D26" s="72" t="s">
        <v>8</v>
      </c>
      <c r="E26" s="89" t="str">
        <f>IF(Gesamtüberblick!C32="","",Gesamtüberblick!C32)</f>
        <v/>
      </c>
      <c r="F26" s="89" t="str">
        <f>IF(Gesamtüberblick!D32="","",Gesamtüberblick!D32)</f>
        <v/>
      </c>
      <c r="G26" s="89" t="str">
        <f>IF(Gesamtüberblick!E32="","",Gesamtüberblick!E32)</f>
        <v/>
      </c>
      <c r="H26" s="89">
        <f>IF(Gesamtüberblick!F32="","",Gesamtüberblick!F32)</f>
        <v>489.58546000000001</v>
      </c>
      <c r="I26" s="89">
        <f>IF(Gesamtüberblick!G32="","",Gesamtüberblick!G32)</f>
        <v>3.9794277</v>
      </c>
      <c r="J26" s="89">
        <f>IF(Gesamtüberblick!H32="","",Gesamtüberblick!H32)</f>
        <v>31.711555000000001</v>
      </c>
      <c r="K26" s="89">
        <f>IF(Gesamtüberblick!I32="","",Gesamtüberblick!I32)</f>
        <v>0</v>
      </c>
      <c r="L26" s="89">
        <f>IF(Gesamtüberblick!J32="","",Gesamtüberblick!J32)</f>
        <v>0</v>
      </c>
      <c r="M26" s="89">
        <f>IF(Gesamtüberblick!K32="","",Gesamtüberblick!K32)</f>
        <v>0</v>
      </c>
      <c r="N26" s="89">
        <f>IF(Gesamtüberblick!L32="","",Gesamtüberblick!L32)</f>
        <v>0</v>
      </c>
      <c r="O26" s="89">
        <f>IF(Gesamtüberblick!M32="","",Gesamtüberblick!M32)</f>
        <v>0</v>
      </c>
      <c r="P26" s="89">
        <f>IF(Gesamtüberblick!N32="","",Gesamtüberblick!N32)</f>
        <v>0</v>
      </c>
      <c r="Q26" s="89">
        <f>IF(Gesamtüberblick!O32="","",Gesamtüberblick!O32)</f>
        <v>0</v>
      </c>
      <c r="R26" s="89">
        <f>IF(Gesamtüberblick!P32="","",Gesamtüberblick!P32)</f>
        <v>7.1925456999999998E-2</v>
      </c>
      <c r="S26" s="89">
        <f>IF(Gesamtüberblick!Q32="","",Gesamtüberblick!Q32)</f>
        <v>6.1908078</v>
      </c>
      <c r="T26" s="89">
        <f>IF(Gesamtüberblick!R32="","",Gesamtüberblick!R32)</f>
        <v>520.64027999999996</v>
      </c>
      <c r="U26" s="89">
        <f>IF(Gesamtüberblick!S32="","",Gesamtüberblick!S32)</f>
        <v>0</v>
      </c>
      <c r="V26" s="89">
        <f>IF(Gesamtüberblick!T32="","",Gesamtüberblick!T32)</f>
        <v>-303.0045657</v>
      </c>
      <c r="W26" s="89" t="str">
        <f>IF(Gesamtüberblick!W32="","",Gesamtüberblick!W32)</f>
        <v/>
      </c>
      <c r="X26" s="89" t="str">
        <f>IF(Gesamtüberblick!X32="","",Gesamtüberblick!X32)</f>
        <v/>
      </c>
      <c r="Y26" s="89" t="str">
        <f>IF(Gesamtüberblick!Y32="","",Gesamtüberblick!Y32)</f>
        <v/>
      </c>
      <c r="Z26" s="89" t="str">
        <f>IF(Gesamtüberblick!Z32="","",Gesamtüberblick!Z32)</f>
        <v/>
      </c>
      <c r="AA26" s="89" t="str">
        <f>IF(Gesamtüberblick!AA32="","",Gesamtüberblick!AA32)</f>
        <v/>
      </c>
    </row>
    <row r="27" spans="1:33" x14ac:dyDescent="0.25">
      <c r="A27" t="s">
        <v>260</v>
      </c>
      <c r="B27" t="s">
        <v>41</v>
      </c>
      <c r="C27" t="s">
        <v>86</v>
      </c>
      <c r="D27" s="72" t="s">
        <v>8</v>
      </c>
      <c r="E27" s="89" t="str">
        <f>IF(Gesamtüberblick!C33="","",Gesamtüberblick!C33)</f>
        <v/>
      </c>
      <c r="F27" s="89" t="str">
        <f>IF(Gesamtüberblick!D33="","",Gesamtüberblick!D33)</f>
        <v/>
      </c>
      <c r="G27" s="89" t="str">
        <f>IF(Gesamtüberblick!E33="","",Gesamtüberblick!E33)</f>
        <v/>
      </c>
      <c r="H27" s="89">
        <f>IF(Gesamtüberblick!F33="","",Gesamtüberblick!F33)</f>
        <v>4.1118624000000001E-3</v>
      </c>
      <c r="I27" s="89">
        <f>IF(Gesamtüberblick!G33="","",Gesamtüberblick!G33)</f>
        <v>4.1273136999999997E-5</v>
      </c>
      <c r="J27" s="89">
        <f>IF(Gesamtüberblick!H33="","",Gesamtüberblick!H33)</f>
        <v>1.3019200999999999E-4</v>
      </c>
      <c r="K27" s="89">
        <f>IF(Gesamtüberblick!I33="","",Gesamtüberblick!I33)</f>
        <v>0</v>
      </c>
      <c r="L27" s="89">
        <f>IF(Gesamtüberblick!J33="","",Gesamtüberblick!J33)</f>
        <v>0</v>
      </c>
      <c r="M27" s="89">
        <f>IF(Gesamtüberblick!K33="","",Gesamtüberblick!K33)</f>
        <v>0</v>
      </c>
      <c r="N27" s="89">
        <f>IF(Gesamtüberblick!L33="","",Gesamtüberblick!L33)</f>
        <v>0</v>
      </c>
      <c r="O27" s="89">
        <f>IF(Gesamtüberblick!M33="","",Gesamtüberblick!M33)</f>
        <v>0</v>
      </c>
      <c r="P27" s="89">
        <f>IF(Gesamtüberblick!N33="","",Gesamtüberblick!N33)</f>
        <v>0</v>
      </c>
      <c r="Q27" s="89">
        <f>IF(Gesamtüberblick!O33="","",Gesamtüberblick!O33)</f>
        <v>0</v>
      </c>
      <c r="R27" s="89">
        <f>IF(Gesamtüberblick!P33="","",Gesamtüberblick!P33)</f>
        <v>5.1719155999999998E-7</v>
      </c>
      <c r="S27" s="89">
        <f>IF(Gesamtüberblick!Q33="","",Gesamtüberblick!Q33)</f>
        <v>6.4767026999999999E-5</v>
      </c>
      <c r="T27" s="89">
        <f>IF(Gesamtüberblick!R33="","",Gesamtüberblick!R33)</f>
        <v>2.5697025999999999E-5</v>
      </c>
      <c r="U27" s="89">
        <f>IF(Gesamtüberblick!S33="","",Gesamtüberblick!S33)</f>
        <v>0</v>
      </c>
      <c r="V27" s="89">
        <f>IF(Gesamtüberblick!T33="","",Gesamtüberblick!T33)</f>
        <v>-3.9703456400000002E-3</v>
      </c>
      <c r="W27" s="89" t="str">
        <f>IF(Gesamtüberblick!W33="","",Gesamtüberblick!W33)</f>
        <v/>
      </c>
      <c r="X27" s="89" t="str">
        <f>IF(Gesamtüberblick!X33="","",Gesamtüberblick!X33)</f>
        <v/>
      </c>
      <c r="Y27" s="89" t="str">
        <f>IF(Gesamtüberblick!Y33="","",Gesamtüberblick!Y33)</f>
        <v/>
      </c>
      <c r="Z27" s="89" t="str">
        <f>IF(Gesamtüberblick!Z33="","",Gesamtüberblick!Z33)</f>
        <v/>
      </c>
      <c r="AA27" s="89" t="str">
        <f>IF(Gesamtüberblick!AA33="","",Gesamtüberblick!AA33)</f>
        <v/>
      </c>
    </row>
    <row r="28" spans="1:33" x14ac:dyDescent="0.25">
      <c r="A28" t="s">
        <v>224</v>
      </c>
      <c r="B28" t="s">
        <v>42</v>
      </c>
      <c r="C28" t="s">
        <v>87</v>
      </c>
      <c r="D28" s="72" t="s">
        <v>8</v>
      </c>
      <c r="E28" s="89" t="str">
        <f>IF(Gesamtüberblick!C34="","",Gesamtüberblick!C34)</f>
        <v/>
      </c>
      <c r="F28" s="89" t="str">
        <f>IF(Gesamtüberblick!D34="","",Gesamtüberblick!D34)</f>
        <v/>
      </c>
      <c r="G28" s="89" t="str">
        <f>IF(Gesamtüberblick!E34="","",Gesamtüberblick!E34)</f>
        <v/>
      </c>
      <c r="H28" s="89">
        <f>IF(Gesamtüberblick!F34="","",Gesamtüberblick!F34)</f>
        <v>0</v>
      </c>
      <c r="I28" s="89">
        <f>IF(Gesamtüberblick!G34="","",Gesamtüberblick!G34)</f>
        <v>0</v>
      </c>
      <c r="J28" s="89">
        <f>IF(Gesamtüberblick!H34="","",Gesamtüberblick!H34)</f>
        <v>0</v>
      </c>
      <c r="K28" s="89">
        <f>IF(Gesamtüberblick!I34="","",Gesamtüberblick!I34)</f>
        <v>0</v>
      </c>
      <c r="L28" s="89">
        <f>IF(Gesamtüberblick!J34="","",Gesamtüberblick!J34)</f>
        <v>0</v>
      </c>
      <c r="M28" s="89">
        <f>IF(Gesamtüberblick!K34="","",Gesamtüberblick!K34)</f>
        <v>0</v>
      </c>
      <c r="N28" s="89">
        <f>IF(Gesamtüberblick!L34="","",Gesamtüberblick!L34)</f>
        <v>0</v>
      </c>
      <c r="O28" s="89">
        <f>IF(Gesamtüberblick!M34="","",Gesamtüberblick!M34)</f>
        <v>0</v>
      </c>
      <c r="P28" s="89">
        <f>IF(Gesamtüberblick!N34="","",Gesamtüberblick!N34)</f>
        <v>0</v>
      </c>
      <c r="Q28" s="89">
        <f>IF(Gesamtüberblick!O34="","",Gesamtüberblick!O34)</f>
        <v>0</v>
      </c>
      <c r="R28" s="89">
        <f>IF(Gesamtüberblick!P34="","",Gesamtüberblick!P34)</f>
        <v>0</v>
      </c>
      <c r="S28" s="89">
        <f>IF(Gesamtüberblick!Q34="","",Gesamtüberblick!Q34)</f>
        <v>0</v>
      </c>
      <c r="T28" s="89">
        <f>IF(Gesamtüberblick!R34="","",Gesamtüberblick!R34)</f>
        <v>0</v>
      </c>
      <c r="U28" s="89">
        <f>IF(Gesamtüberblick!S34="","",Gesamtüberblick!S34)</f>
        <v>0</v>
      </c>
      <c r="V28" s="89">
        <f>IF(Gesamtüberblick!T34="","",Gesamtüberblick!T34)</f>
        <v>0</v>
      </c>
      <c r="W28" s="89" t="str">
        <f>IF(Gesamtüberblick!W34="","",Gesamtüberblick!W34)</f>
        <v/>
      </c>
      <c r="X28" s="89" t="str">
        <f>IF(Gesamtüberblick!X34="","",Gesamtüberblick!X34)</f>
        <v/>
      </c>
      <c r="Y28" s="89" t="str">
        <f>IF(Gesamtüberblick!Y34="","",Gesamtüberblick!Y34)</f>
        <v/>
      </c>
      <c r="Z28" s="89" t="str">
        <f>IF(Gesamtüberblick!Z34="","",Gesamtüberblick!Z34)</f>
        <v/>
      </c>
      <c r="AA28" s="89" t="str">
        <f>IF(Gesamtüberblick!AA34="","",Gesamtüberblick!AA34)</f>
        <v/>
      </c>
    </row>
    <row r="29" spans="1:33" x14ac:dyDescent="0.25">
      <c r="A29" t="s">
        <v>244</v>
      </c>
      <c r="B29" t="s">
        <v>43</v>
      </c>
      <c r="C29" t="s">
        <v>88</v>
      </c>
      <c r="D29" s="72" t="s">
        <v>8</v>
      </c>
      <c r="E29" s="89" t="str">
        <f>IF(Gesamtüberblick!C35="","",Gesamtüberblick!C35)</f>
        <v/>
      </c>
      <c r="F29" s="89" t="str">
        <f>IF(Gesamtüberblick!D35="","",Gesamtüberblick!D35)</f>
        <v/>
      </c>
      <c r="G29" s="89" t="str">
        <f>IF(Gesamtüberblick!E35="","",Gesamtüberblick!E35)</f>
        <v/>
      </c>
      <c r="H29" s="89">
        <f>IF(Gesamtüberblick!F35="","",Gesamtüberblick!F35)</f>
        <v>0</v>
      </c>
      <c r="I29" s="89">
        <f>IF(Gesamtüberblick!G35="","",Gesamtüberblick!G35)</f>
        <v>0</v>
      </c>
      <c r="J29" s="89">
        <f>IF(Gesamtüberblick!H35="","",Gesamtüberblick!H35)</f>
        <v>0</v>
      </c>
      <c r="K29" s="89">
        <f>IF(Gesamtüberblick!I35="","",Gesamtüberblick!I35)</f>
        <v>0</v>
      </c>
      <c r="L29" s="89">
        <f>IF(Gesamtüberblick!J35="","",Gesamtüberblick!J35)</f>
        <v>0</v>
      </c>
      <c r="M29" s="89">
        <f>IF(Gesamtüberblick!K35="","",Gesamtüberblick!K35)</f>
        <v>0</v>
      </c>
      <c r="N29" s="89">
        <f>IF(Gesamtüberblick!L35="","",Gesamtüberblick!L35)</f>
        <v>0</v>
      </c>
      <c r="O29" s="89">
        <f>IF(Gesamtüberblick!M35="","",Gesamtüberblick!M35)</f>
        <v>0</v>
      </c>
      <c r="P29" s="89">
        <f>IF(Gesamtüberblick!N35="","",Gesamtüberblick!N35)</f>
        <v>0</v>
      </c>
      <c r="Q29" s="89">
        <f>IF(Gesamtüberblick!O35="","",Gesamtüberblick!O35)</f>
        <v>0</v>
      </c>
      <c r="R29" s="89">
        <f>IF(Gesamtüberblick!P35="","",Gesamtüberblick!P35)</f>
        <v>0</v>
      </c>
      <c r="S29" s="89">
        <f>IF(Gesamtüberblick!Q35="","",Gesamtüberblick!Q35)</f>
        <v>0</v>
      </c>
      <c r="T29" s="89">
        <f>IF(Gesamtüberblick!R35="","",Gesamtüberblick!R35)</f>
        <v>0</v>
      </c>
      <c r="U29" s="89">
        <f>IF(Gesamtüberblick!S35="","",Gesamtüberblick!S35)</f>
        <v>0</v>
      </c>
      <c r="V29" s="89">
        <f>IF(Gesamtüberblick!T35="","",Gesamtüberblick!T35)</f>
        <v>0</v>
      </c>
      <c r="W29" s="89" t="str">
        <f>IF(Gesamtüberblick!W35="","",Gesamtüberblick!W35)</f>
        <v/>
      </c>
      <c r="X29" s="89" t="str">
        <f>IF(Gesamtüberblick!X35="","",Gesamtüberblick!X35)</f>
        <v/>
      </c>
      <c r="Y29" s="89" t="str">
        <f>IF(Gesamtüberblick!Y35="","",Gesamtüberblick!Y35)</f>
        <v/>
      </c>
      <c r="Z29" s="89" t="str">
        <f>IF(Gesamtüberblick!Z35="","",Gesamtüberblick!Z35)</f>
        <v/>
      </c>
      <c r="AA29" s="89" t="str">
        <f>IF(Gesamtüberblick!AA35="","",Gesamtüberblick!AA35)</f>
        <v/>
      </c>
    </row>
    <row r="30" spans="1:33" x14ac:dyDescent="0.25">
      <c r="A30" t="s">
        <v>243</v>
      </c>
      <c r="B30" t="s">
        <v>44</v>
      </c>
      <c r="C30" t="s">
        <v>89</v>
      </c>
      <c r="D30" s="72" t="s">
        <v>8</v>
      </c>
      <c r="E30" s="89" t="str">
        <f>IF(Gesamtüberblick!C36="","",Gesamtüberblick!C36)</f>
        <v/>
      </c>
      <c r="F30" s="89" t="str">
        <f>IF(Gesamtüberblick!D36="","",Gesamtüberblick!D36)</f>
        <v/>
      </c>
      <c r="G30" s="89" t="str">
        <f>IF(Gesamtüberblick!E36="","",Gesamtüberblick!E36)</f>
        <v/>
      </c>
      <c r="H30" s="89">
        <f>IF(Gesamtüberblick!F36="","",Gesamtüberblick!F36)</f>
        <v>0</v>
      </c>
      <c r="I30" s="89">
        <f>IF(Gesamtüberblick!G36="","",Gesamtüberblick!G36)</f>
        <v>0</v>
      </c>
      <c r="J30" s="89">
        <f>IF(Gesamtüberblick!H36="","",Gesamtüberblick!H36)</f>
        <v>0</v>
      </c>
      <c r="K30" s="89">
        <f>IF(Gesamtüberblick!I36="","",Gesamtüberblick!I36)</f>
        <v>0</v>
      </c>
      <c r="L30" s="89">
        <f>IF(Gesamtüberblick!J36="","",Gesamtüberblick!J36)</f>
        <v>0</v>
      </c>
      <c r="M30" s="89">
        <f>IF(Gesamtüberblick!K36="","",Gesamtüberblick!K36)</f>
        <v>0</v>
      </c>
      <c r="N30" s="89">
        <f>IF(Gesamtüberblick!L36="","",Gesamtüberblick!L36)</f>
        <v>0</v>
      </c>
      <c r="O30" s="89">
        <f>IF(Gesamtüberblick!M36="","",Gesamtüberblick!M36)</f>
        <v>0</v>
      </c>
      <c r="P30" s="89">
        <f>IF(Gesamtüberblick!N36="","",Gesamtüberblick!N36)</f>
        <v>0</v>
      </c>
      <c r="Q30" s="89">
        <f>IF(Gesamtüberblick!O36="","",Gesamtüberblick!O36)</f>
        <v>0</v>
      </c>
      <c r="R30" s="89">
        <f>IF(Gesamtüberblick!P36="","",Gesamtüberblick!P36)</f>
        <v>0</v>
      </c>
      <c r="S30" s="89">
        <f>IF(Gesamtüberblick!Q36="","",Gesamtüberblick!Q36)</f>
        <v>0</v>
      </c>
      <c r="T30" s="89">
        <f>IF(Gesamtüberblick!R36="","",Gesamtüberblick!R36)</f>
        <v>0</v>
      </c>
      <c r="U30" s="89">
        <f>IF(Gesamtüberblick!S36="","",Gesamtüberblick!S36)</f>
        <v>0</v>
      </c>
      <c r="V30" s="89">
        <f>IF(Gesamtüberblick!T36="","",Gesamtüberblick!T36)</f>
        <v>0</v>
      </c>
      <c r="W30" s="89" t="str">
        <f>IF(Gesamtüberblick!W36="","",Gesamtüberblick!W36)</f>
        <v/>
      </c>
      <c r="X30" s="89" t="str">
        <f>IF(Gesamtüberblick!X36="","",Gesamtüberblick!X36)</f>
        <v/>
      </c>
      <c r="Y30" s="89" t="str">
        <f>IF(Gesamtüberblick!Y36="","",Gesamtüberblick!Y36)</f>
        <v/>
      </c>
      <c r="Z30" s="89" t="str">
        <f>IF(Gesamtüberblick!Z36="","",Gesamtüberblick!Z36)</f>
        <v/>
      </c>
      <c r="AA30" s="89" t="str">
        <f>IF(Gesamtüberblick!AA36="","",Gesamtüberblick!AA36)</f>
        <v/>
      </c>
    </row>
    <row r="31" spans="1:33" x14ac:dyDescent="0.25">
      <c r="A31" t="s">
        <v>225</v>
      </c>
      <c r="B31" t="s">
        <v>45</v>
      </c>
      <c r="C31" t="s">
        <v>90</v>
      </c>
      <c r="D31" s="72" t="s">
        <v>9</v>
      </c>
      <c r="E31" s="89" t="str">
        <f>IF(Gesamtüberblick!C37="","",Gesamtüberblick!C37)</f>
        <v/>
      </c>
      <c r="F31" s="89" t="str">
        <f>IF(Gesamtüberblick!D37="","",Gesamtüberblick!D37)</f>
        <v/>
      </c>
      <c r="G31" s="89" t="str">
        <f>IF(Gesamtüberblick!E37="","",Gesamtüberblick!E37)</f>
        <v/>
      </c>
      <c r="H31" s="89">
        <f>IF(Gesamtüberblick!F37="","",Gesamtüberblick!F37)</f>
        <v>0</v>
      </c>
      <c r="I31" s="89">
        <f>IF(Gesamtüberblick!G37="","",Gesamtüberblick!G37)</f>
        <v>0</v>
      </c>
      <c r="J31" s="89">
        <f>IF(Gesamtüberblick!H37="","",Gesamtüberblick!H37)</f>
        <v>29.045000000000002</v>
      </c>
      <c r="K31" s="89">
        <f>IF(Gesamtüberblick!I37="","",Gesamtüberblick!I37)</f>
        <v>0</v>
      </c>
      <c r="L31" s="89">
        <f>IF(Gesamtüberblick!J37="","",Gesamtüberblick!J37)</f>
        <v>0</v>
      </c>
      <c r="M31" s="89">
        <f>IF(Gesamtüberblick!K37="","",Gesamtüberblick!K37)</f>
        <v>0</v>
      </c>
      <c r="N31" s="89">
        <f>IF(Gesamtüberblick!L37="","",Gesamtüberblick!L37)</f>
        <v>0</v>
      </c>
      <c r="O31" s="89">
        <f>IF(Gesamtüberblick!M37="","",Gesamtüberblick!M37)</f>
        <v>0</v>
      </c>
      <c r="P31" s="89">
        <f>IF(Gesamtüberblick!N37="","",Gesamtüberblick!N37)</f>
        <v>0</v>
      </c>
      <c r="Q31" s="89">
        <f>IF(Gesamtüberblick!O37="","",Gesamtüberblick!O37)</f>
        <v>0</v>
      </c>
      <c r="R31" s="89">
        <f>IF(Gesamtüberblick!P37="","",Gesamtüberblick!P37)</f>
        <v>0</v>
      </c>
      <c r="S31" s="89">
        <f>IF(Gesamtüberblick!Q37="","",Gesamtüberblick!Q37)</f>
        <v>0</v>
      </c>
      <c r="T31" s="89">
        <f>IF(Gesamtüberblick!R37="","",Gesamtüberblick!R37)</f>
        <v>968.10500000000002</v>
      </c>
      <c r="U31" s="89">
        <f>IF(Gesamtüberblick!S37="","",Gesamtüberblick!S37)</f>
        <v>0</v>
      </c>
      <c r="V31" s="89">
        <f>IF(Gesamtüberblick!T37="","",Gesamtüberblick!T37)</f>
        <v>0</v>
      </c>
      <c r="W31" s="89" t="str">
        <f>IF(Gesamtüberblick!W37="","",Gesamtüberblick!W37)</f>
        <v/>
      </c>
      <c r="X31" s="89" t="str">
        <f>IF(Gesamtüberblick!X37="","",Gesamtüberblick!X37)</f>
        <v/>
      </c>
      <c r="Y31" s="89" t="str">
        <f>IF(Gesamtüberblick!Y37="","",Gesamtüberblick!Y37)</f>
        <v/>
      </c>
      <c r="Z31" s="89" t="str">
        <f>IF(Gesamtüberblick!Z37="","",Gesamtüberblick!Z37)</f>
        <v/>
      </c>
      <c r="AA31" s="89" t="str">
        <f>IF(Gesamtüberblick!AA37="","",Gesamtüberblick!AA37)</f>
        <v/>
      </c>
      <c r="AB31" s="75"/>
      <c r="AC31" s="75"/>
      <c r="AD31" s="75"/>
      <c r="AE31" s="75"/>
      <c r="AF31" s="75"/>
      <c r="AG31" s="75"/>
    </row>
    <row r="32" spans="1:33" x14ac:dyDescent="0.25">
      <c r="A32" t="s">
        <v>226</v>
      </c>
      <c r="B32" t="s">
        <v>46</v>
      </c>
      <c r="C32" t="s">
        <v>91</v>
      </c>
      <c r="D32" s="72" t="s">
        <v>9</v>
      </c>
      <c r="E32" s="89" t="str">
        <f>IF(Gesamtüberblick!C38="","",Gesamtüberblick!C38)</f>
        <v/>
      </c>
      <c r="F32" s="89" t="str">
        <f>IF(Gesamtüberblick!D38="","",Gesamtüberblick!D38)</f>
        <v/>
      </c>
      <c r="G32" s="89" t="str">
        <f>IF(Gesamtüberblick!E38="","",Gesamtüberblick!E38)</f>
        <v/>
      </c>
      <c r="H32" s="89">
        <f>IF(Gesamtüberblick!F38="","",Gesamtüberblick!F38)</f>
        <v>0</v>
      </c>
      <c r="I32" s="89">
        <f>IF(Gesamtüberblick!G38="","",Gesamtüberblick!G38)</f>
        <v>0</v>
      </c>
      <c r="J32" s="89">
        <f>IF(Gesamtüberblick!H38="","",Gesamtüberblick!H38)</f>
        <v>73.42</v>
      </c>
      <c r="K32" s="89">
        <f>IF(Gesamtüberblick!I38="","",Gesamtüberblick!I38)</f>
        <v>0</v>
      </c>
      <c r="L32" s="89">
        <f>IF(Gesamtüberblick!J38="","",Gesamtüberblick!J38)</f>
        <v>0</v>
      </c>
      <c r="M32" s="89">
        <f>IF(Gesamtüberblick!K38="","",Gesamtüberblick!K38)</f>
        <v>0</v>
      </c>
      <c r="N32" s="89">
        <f>IF(Gesamtüberblick!L38="","",Gesamtüberblick!L38)</f>
        <v>0</v>
      </c>
      <c r="O32" s="89">
        <f>IF(Gesamtüberblick!M38="","",Gesamtüberblick!M38)</f>
        <v>0</v>
      </c>
      <c r="P32" s="89">
        <f>IF(Gesamtüberblick!N38="","",Gesamtüberblick!N38)</f>
        <v>0</v>
      </c>
      <c r="Q32" s="89">
        <f>IF(Gesamtüberblick!O38="","",Gesamtüberblick!O38)</f>
        <v>0</v>
      </c>
      <c r="R32" s="89">
        <f>IF(Gesamtüberblick!P38="","",Gesamtüberblick!P38)</f>
        <v>0</v>
      </c>
      <c r="S32" s="89">
        <f>IF(Gesamtüberblick!Q38="","",Gesamtüberblick!Q38)</f>
        <v>0</v>
      </c>
      <c r="T32" s="89">
        <f>IF(Gesamtüberblick!R38="","",Gesamtüberblick!R38)</f>
        <v>2446.5340000000001</v>
      </c>
      <c r="U32" s="89">
        <f>IF(Gesamtüberblick!S38="","",Gesamtüberblick!S38)</f>
        <v>0</v>
      </c>
      <c r="V32" s="89">
        <f>IF(Gesamtüberblick!T38="","",Gesamtüberblick!T38)</f>
        <v>0</v>
      </c>
      <c r="W32" s="89" t="str">
        <f>IF(Gesamtüberblick!W38="","",Gesamtüberblick!W38)</f>
        <v/>
      </c>
      <c r="X32" s="89" t="str">
        <f>IF(Gesamtüberblick!X38="","",Gesamtüberblick!X38)</f>
        <v/>
      </c>
      <c r="Y32" s="89" t="str">
        <f>IF(Gesamtüberblick!Y38="","",Gesamtüberblick!Y38)</f>
        <v/>
      </c>
      <c r="Z32" s="89" t="str">
        <f>IF(Gesamtüberblick!Z38="","",Gesamtüberblick!Z38)</f>
        <v/>
      </c>
      <c r="AA32" s="89" t="str">
        <f>IF(Gesamtüberblick!AA38="","",Gesamtüberblick!AA38)</f>
        <v/>
      </c>
    </row>
    <row r="33" spans="1:27" x14ac:dyDescent="0.25">
      <c r="A33" t="s">
        <v>255</v>
      </c>
      <c r="B33" t="s">
        <v>159</v>
      </c>
      <c r="C33" t="s">
        <v>146</v>
      </c>
      <c r="D33" s="72" t="s">
        <v>256</v>
      </c>
      <c r="E33" s="89" t="str">
        <f>IF(Gesamtüberblick!C39="","",Gesamtüberblick!C39)</f>
        <v/>
      </c>
      <c r="F33" s="89" t="str">
        <f>IF(Gesamtüberblick!D39="","",Gesamtüberblick!D39)</f>
        <v/>
      </c>
      <c r="G33" s="89" t="str">
        <f>IF(Gesamtüberblick!E39="","",Gesamtüberblick!E39)</f>
        <v/>
      </c>
      <c r="H33" s="89">
        <f>IF(Gesamtüberblick!F39="","",Gesamtüberblick!F39)</f>
        <v>4.5472056999999997E-5</v>
      </c>
      <c r="I33" s="89">
        <f>IF(Gesamtüberblick!G39="","",Gesamtüberblick!G39)</f>
        <v>8.0716391000000003E-7</v>
      </c>
      <c r="J33" s="89">
        <f>IF(Gesamtüberblick!H39="","",Gesamtüberblick!H39)</f>
        <v>1.8233488999999999E-6</v>
      </c>
      <c r="K33" s="89">
        <f>IF(Gesamtüberblick!I39="","",Gesamtüberblick!I39)</f>
        <v>0</v>
      </c>
      <c r="L33" s="89">
        <f>IF(Gesamtüberblick!J39="","",Gesamtüberblick!J39)</f>
        <v>0</v>
      </c>
      <c r="M33" s="89">
        <f>IF(Gesamtüberblick!K39="","",Gesamtüberblick!K39)</f>
        <v>0</v>
      </c>
      <c r="N33" s="89">
        <f>IF(Gesamtüberblick!L39="","",Gesamtüberblick!L39)</f>
        <v>0</v>
      </c>
      <c r="O33" s="89">
        <f>IF(Gesamtüberblick!M39="","",Gesamtüberblick!M39)</f>
        <v>0</v>
      </c>
      <c r="P33" s="89">
        <f>IF(Gesamtüberblick!N39="","",Gesamtüberblick!N39)</f>
        <v>0</v>
      </c>
      <c r="Q33" s="89">
        <f>IF(Gesamtüberblick!O39="","",Gesamtüberblick!O39)</f>
        <v>0</v>
      </c>
      <c r="R33" s="89">
        <f>IF(Gesamtüberblick!P39="","",Gesamtüberblick!P39)</f>
        <v>9.2347012999999994E-8</v>
      </c>
      <c r="S33" s="89">
        <f>IF(Gesamtüberblick!Q39="","",Gesamtüberblick!Q39)</f>
        <v>1.0518091E-6</v>
      </c>
      <c r="T33" s="89">
        <f>IF(Gesamtüberblick!R39="","",Gesamtüberblick!R39)</f>
        <v>8.4084313000000003E-7</v>
      </c>
      <c r="U33" s="89">
        <f>IF(Gesamtüberblick!S39="","",Gesamtüberblick!S39)</f>
        <v>0</v>
      </c>
      <c r="V33" s="89">
        <f>IF(Gesamtüberblick!T39="","",Gesamtüberblick!T39)</f>
        <v>-1.0916149079999999E-6</v>
      </c>
      <c r="W33" s="89" t="str">
        <f>IF(Gesamtüberblick!W39="","",Gesamtüberblick!W39)</f>
        <v/>
      </c>
      <c r="X33" s="89" t="str">
        <f>IF(Gesamtüberblick!X39="","",Gesamtüberblick!X39)</f>
        <v/>
      </c>
      <c r="Y33" s="89" t="str">
        <f>IF(Gesamtüberblick!Y39="","",Gesamtüberblick!Y39)</f>
        <v/>
      </c>
      <c r="Z33" s="89" t="str">
        <f>IF(Gesamtüberblick!Z39="","",Gesamtüberblick!Z39)</f>
        <v/>
      </c>
      <c r="AA33" s="89" t="str">
        <f>IF(Gesamtüberblick!AA39="","",Gesamtüberblick!AA39)</f>
        <v/>
      </c>
    </row>
    <row r="34" spans="1:27" x14ac:dyDescent="0.25">
      <c r="A34" t="s">
        <v>241</v>
      </c>
      <c r="B34" t="s">
        <v>160</v>
      </c>
      <c r="C34" t="s">
        <v>148</v>
      </c>
      <c r="D34" s="72" t="s">
        <v>242</v>
      </c>
      <c r="E34" s="89" t="str">
        <f>IF(Gesamtüberblick!C40="","",Gesamtüberblick!C40)</f>
        <v/>
      </c>
      <c r="F34" s="89" t="str">
        <f>IF(Gesamtüberblick!D40="","",Gesamtüberblick!D40)</f>
        <v/>
      </c>
      <c r="G34" s="89" t="str">
        <f>IF(Gesamtüberblick!E40="","",Gesamtüberblick!E40)</f>
        <v/>
      </c>
      <c r="H34" s="89">
        <f>IF(Gesamtüberblick!F40="","",Gesamtüberblick!F40)</f>
        <v>16.142181000000001</v>
      </c>
      <c r="I34" s="89">
        <f>IF(Gesamtüberblick!G40="","",Gesamtüberblick!G40)</f>
        <v>0.16657422</v>
      </c>
      <c r="J34" s="89">
        <f>IF(Gesamtüberblick!H40="","",Gesamtüberblick!H40)</f>
        <v>0.51187408000000001</v>
      </c>
      <c r="K34" s="89">
        <f>IF(Gesamtüberblick!I40="","",Gesamtüberblick!I40)</f>
        <v>0</v>
      </c>
      <c r="L34" s="89">
        <f>IF(Gesamtüberblick!J40="","",Gesamtüberblick!J40)</f>
        <v>0</v>
      </c>
      <c r="M34" s="89">
        <f>IF(Gesamtüberblick!K40="","",Gesamtüberblick!K40)</f>
        <v>0</v>
      </c>
      <c r="N34" s="89">
        <f>IF(Gesamtüberblick!L40="","",Gesamtüberblick!L40)</f>
        <v>0</v>
      </c>
      <c r="O34" s="89">
        <f>IF(Gesamtüberblick!M40="","",Gesamtüberblick!M40)</f>
        <v>0</v>
      </c>
      <c r="P34" s="89">
        <f>IF(Gesamtüberblick!N40="","",Gesamtüberblick!N40)</f>
        <v>0</v>
      </c>
      <c r="Q34" s="89">
        <f>IF(Gesamtüberblick!O40="","",Gesamtüberblick!O40)</f>
        <v>0</v>
      </c>
      <c r="R34" s="89">
        <f>IF(Gesamtüberblick!P40="","",Gesamtüberblick!P40)</f>
        <v>2.1082945999999999E-3</v>
      </c>
      <c r="S34" s="89">
        <f>IF(Gesamtüberblick!Q40="","",Gesamtüberblick!Q40)</f>
        <v>0.26066657999999998</v>
      </c>
      <c r="T34" s="89">
        <f>IF(Gesamtüberblick!R40="","",Gesamtüberblick!R40)</f>
        <v>0.10321577</v>
      </c>
      <c r="U34" s="89">
        <f>IF(Gesamtüberblick!S40="","",Gesamtüberblick!S40)</f>
        <v>0</v>
      </c>
      <c r="V34" s="89">
        <f>IF(Gesamtüberblick!T40="","",Gesamtüberblick!T40)</f>
        <v>-15.415516630000001</v>
      </c>
      <c r="W34" s="89" t="str">
        <f>IF(Gesamtüberblick!W40="","",Gesamtüberblick!W40)</f>
        <v/>
      </c>
      <c r="X34" s="89" t="str">
        <f>IF(Gesamtüberblick!X40="","",Gesamtüberblick!X40)</f>
        <v/>
      </c>
      <c r="Y34" s="89" t="str">
        <f>IF(Gesamtüberblick!Y40="","",Gesamtüberblick!Y40)</f>
        <v/>
      </c>
      <c r="Z34" s="89" t="str">
        <f>IF(Gesamtüberblick!Z40="","",Gesamtüberblick!Z40)</f>
        <v/>
      </c>
      <c r="AA34" s="89" t="str">
        <f>IF(Gesamtüberblick!AA40="","",Gesamtüberblick!AA40)</f>
        <v/>
      </c>
    </row>
    <row r="35" spans="1:27" x14ac:dyDescent="0.25">
      <c r="A35" t="s">
        <v>291</v>
      </c>
      <c r="B35" t="s">
        <v>161</v>
      </c>
      <c r="C35" t="s">
        <v>149</v>
      </c>
      <c r="D35" s="72" t="s">
        <v>150</v>
      </c>
      <c r="E35" s="89" t="str">
        <f>IF(Gesamtüberblick!C41="","",Gesamtüberblick!C41)</f>
        <v/>
      </c>
      <c r="F35" s="89" t="str">
        <f>IF(Gesamtüberblick!D41="","",Gesamtüberblick!D41)</f>
        <v/>
      </c>
      <c r="G35" s="89" t="str">
        <f>IF(Gesamtüberblick!E41="","",Gesamtüberblick!E41)</f>
        <v/>
      </c>
      <c r="H35" s="89">
        <f>IF(Gesamtüberblick!F41="","",Gesamtüberblick!F41)</f>
        <v>1065.3979899999999</v>
      </c>
      <c r="I35" s="89">
        <f>IF(Gesamtüberblick!G41="","",Gesamtüberblick!G41)</f>
        <v>33.430843299999999</v>
      </c>
      <c r="J35" s="89">
        <f>IF(Gesamtüberblick!H41="","",Gesamtüberblick!H41)</f>
        <v>41.013463000000002</v>
      </c>
      <c r="K35" s="89">
        <f>IF(Gesamtüberblick!I41="","",Gesamtüberblick!I41)</f>
        <v>0</v>
      </c>
      <c r="L35" s="89">
        <f>IF(Gesamtüberblick!J41="","",Gesamtüberblick!J41)</f>
        <v>0</v>
      </c>
      <c r="M35" s="89">
        <f>IF(Gesamtüberblick!K41="","",Gesamtüberblick!K41)</f>
        <v>0</v>
      </c>
      <c r="N35" s="89">
        <f>IF(Gesamtüberblick!L41="","",Gesamtüberblick!L41)</f>
        <v>0</v>
      </c>
      <c r="O35" s="89">
        <f>IF(Gesamtüberblick!M41="","",Gesamtüberblick!M41)</f>
        <v>0</v>
      </c>
      <c r="P35" s="89">
        <f>IF(Gesamtüberblick!N41="","",Gesamtüberblick!N41)</f>
        <v>0</v>
      </c>
      <c r="Q35" s="89">
        <f>IF(Gesamtüberblick!O41="","",Gesamtüberblick!O41)</f>
        <v>0</v>
      </c>
      <c r="R35" s="89">
        <f>IF(Gesamtüberblick!P41="","",Gesamtüberblick!P41)</f>
        <v>0.66759232000000002</v>
      </c>
      <c r="S35" s="89">
        <f>IF(Gesamtüberblick!Q41="","",Gesamtüberblick!Q41)</f>
        <v>54.723914999999998</v>
      </c>
      <c r="T35" s="89">
        <f>IF(Gesamtüberblick!R41="","",Gesamtüberblick!R41)</f>
        <v>87.358127899999999</v>
      </c>
      <c r="U35" s="89">
        <f>IF(Gesamtüberblick!S41="","",Gesamtüberblick!S41)</f>
        <v>0</v>
      </c>
      <c r="V35" s="89">
        <f>IF(Gesamtüberblick!T41="","",Gesamtüberblick!T41)</f>
        <v>-266.48912939999997</v>
      </c>
      <c r="W35" s="89" t="str">
        <f>IF(Gesamtüberblick!W41="","",Gesamtüberblick!W41)</f>
        <v/>
      </c>
      <c r="X35" s="89" t="str">
        <f>IF(Gesamtüberblick!X41="","",Gesamtüberblick!X41)</f>
        <v/>
      </c>
      <c r="Y35" s="89" t="str">
        <f>IF(Gesamtüberblick!Y41="","",Gesamtüberblick!Y41)</f>
        <v/>
      </c>
      <c r="Z35" s="89" t="str">
        <f>IF(Gesamtüberblick!Z41="","",Gesamtüberblick!Z41)</f>
        <v/>
      </c>
      <c r="AA35" s="89" t="str">
        <f>IF(Gesamtüberblick!AA41="","",Gesamtüberblick!AA41)</f>
        <v/>
      </c>
    </row>
    <row r="36" spans="1:27" x14ac:dyDescent="0.25">
      <c r="A36" t="s">
        <v>239</v>
      </c>
      <c r="B36" t="s">
        <v>162</v>
      </c>
      <c r="C36" t="s">
        <v>151</v>
      </c>
      <c r="D36" s="72" t="s">
        <v>152</v>
      </c>
      <c r="E36" s="89" t="str">
        <f>IF(Gesamtüberblick!C42="","",Gesamtüberblick!C42)</f>
        <v/>
      </c>
      <c r="F36" s="89" t="str">
        <f>IF(Gesamtüberblick!D42="","",Gesamtüberblick!D42)</f>
        <v/>
      </c>
      <c r="G36" s="89" t="str">
        <f>IF(Gesamtüberblick!E42="","",Gesamtüberblick!E42)</f>
        <v/>
      </c>
      <c r="H36" s="89">
        <f>IF(Gesamtüberblick!F42="","",Gesamtüberblick!F42)</f>
        <v>1.6022754E-6</v>
      </c>
      <c r="I36" s="89">
        <f>IF(Gesamtüberblick!G42="","",Gesamtüberblick!G42)</f>
        <v>6.0879866000000003E-8</v>
      </c>
      <c r="J36" s="89">
        <f>IF(Gesamtüberblick!H42="","",Gesamtüberblick!H42)</f>
        <v>6.3834666999999999E-8</v>
      </c>
      <c r="K36" s="89">
        <f>IF(Gesamtüberblick!I42="","",Gesamtüberblick!I42)</f>
        <v>0</v>
      </c>
      <c r="L36" s="89">
        <f>IF(Gesamtüberblick!J42="","",Gesamtüberblick!J42)</f>
        <v>0</v>
      </c>
      <c r="M36" s="89">
        <f>IF(Gesamtüberblick!K42="","",Gesamtüberblick!K42)</f>
        <v>0</v>
      </c>
      <c r="N36" s="89">
        <f>IF(Gesamtüberblick!L42="","",Gesamtüberblick!L42)</f>
        <v>0</v>
      </c>
      <c r="O36" s="89">
        <f>IF(Gesamtüberblick!M42="","",Gesamtüberblick!M42)</f>
        <v>0</v>
      </c>
      <c r="P36" s="89">
        <f>IF(Gesamtüberblick!N42="","",Gesamtüberblick!N42)</f>
        <v>0</v>
      </c>
      <c r="Q36" s="89">
        <f>IF(Gesamtüberblick!O42="","",Gesamtüberblick!O42)</f>
        <v>0</v>
      </c>
      <c r="R36" s="89">
        <f>IF(Gesamtüberblick!P42="","",Gesamtüberblick!P42)</f>
        <v>1.4079706E-9</v>
      </c>
      <c r="S36" s="89">
        <f>IF(Gesamtüberblick!Q42="","",Gesamtüberblick!Q42)</f>
        <v>1.0144227E-7</v>
      </c>
      <c r="T36" s="89">
        <f>IF(Gesamtüberblick!R42="","",Gesamtüberblick!R42)</f>
        <v>1.2660532999999999E-7</v>
      </c>
      <c r="U36" s="89">
        <f>IF(Gesamtüberblick!S42="","",Gesamtüberblick!S42)</f>
        <v>0</v>
      </c>
      <c r="V36" s="89">
        <f>IF(Gesamtüberblick!T42="","",Gesamtüberblick!T42)</f>
        <v>-2.9000486349999999E-7</v>
      </c>
      <c r="W36" s="89" t="str">
        <f>IF(Gesamtüberblick!W42="","",Gesamtüberblick!W42)</f>
        <v/>
      </c>
      <c r="X36" s="89" t="str">
        <f>IF(Gesamtüberblick!X42="","",Gesamtüberblick!X42)</f>
        <v/>
      </c>
      <c r="Y36" s="89" t="str">
        <f>IF(Gesamtüberblick!Y42="","",Gesamtüberblick!Y42)</f>
        <v/>
      </c>
      <c r="Z36" s="89" t="str">
        <f>IF(Gesamtüberblick!Z42="","",Gesamtüberblick!Z42)</f>
        <v/>
      </c>
      <c r="AA36" s="89" t="str">
        <f>IF(Gesamtüberblick!AA42="","",Gesamtüberblick!AA42)</f>
        <v/>
      </c>
    </row>
    <row r="37" spans="1:27" x14ac:dyDescent="0.25">
      <c r="A37" t="s">
        <v>296</v>
      </c>
      <c r="B37" t="s">
        <v>163</v>
      </c>
      <c r="C37" t="s">
        <v>153</v>
      </c>
      <c r="D37" s="72" t="s">
        <v>152</v>
      </c>
      <c r="E37" s="89" t="str">
        <f>IF(Gesamtüberblick!C43="","",Gesamtüberblick!C43)</f>
        <v/>
      </c>
      <c r="F37" s="89" t="str">
        <f>IF(Gesamtüberblick!D43="","",Gesamtüberblick!D43)</f>
        <v/>
      </c>
      <c r="G37" s="89" t="str">
        <f>IF(Gesamtüberblick!E43="","",Gesamtüberblick!E43)</f>
        <v/>
      </c>
      <c r="H37" s="89">
        <f>IF(Gesamtüberblick!F43="","",Gesamtüberblick!F43)</f>
        <v>1.9513466999999998E-6</v>
      </c>
      <c r="I37" s="89">
        <f>IF(Gesamtüberblick!G43="","",Gesamtüberblick!G43)</f>
        <v>8.7644235999999996E-8</v>
      </c>
      <c r="J37" s="89">
        <f>IF(Gesamtüberblick!H43="","",Gesamtüberblick!H43)</f>
        <v>9.5152568E-8</v>
      </c>
      <c r="K37" s="89">
        <f>IF(Gesamtüberblick!I43="","",Gesamtüberblick!I43)</f>
        <v>0</v>
      </c>
      <c r="L37" s="89">
        <f>IF(Gesamtüberblick!J43="","",Gesamtüberblick!J43)</f>
        <v>0</v>
      </c>
      <c r="M37" s="89">
        <f>IF(Gesamtüberblick!K43="","",Gesamtüberblick!K43)</f>
        <v>0</v>
      </c>
      <c r="N37" s="89">
        <f>IF(Gesamtüberblick!L43="","",Gesamtüberblick!L43)</f>
        <v>0</v>
      </c>
      <c r="O37" s="89">
        <f>IF(Gesamtüberblick!M43="","",Gesamtüberblick!M43)</f>
        <v>0</v>
      </c>
      <c r="P37" s="89">
        <f>IF(Gesamtüberblick!N43="","",Gesamtüberblick!N43)</f>
        <v>0</v>
      </c>
      <c r="Q37" s="89">
        <f>IF(Gesamtüberblick!O43="","",Gesamtüberblick!O43)</f>
        <v>0</v>
      </c>
      <c r="R37" s="89">
        <f>IF(Gesamtüberblick!P43="","",Gesamtüberblick!P43)</f>
        <v>6.3912046000000004E-10</v>
      </c>
      <c r="S37" s="89">
        <f>IF(Gesamtüberblick!Q43="","",Gesamtüberblick!Q43)</f>
        <v>1.3005432999999999E-7</v>
      </c>
      <c r="T37" s="89">
        <f>IF(Gesamtüberblick!R43="","",Gesamtüberblick!R43)</f>
        <v>8.0658299999999999E-7</v>
      </c>
      <c r="U37" s="89">
        <f>IF(Gesamtüberblick!S43="","",Gesamtüberblick!S43)</f>
        <v>0</v>
      </c>
      <c r="V37" s="89">
        <f>IF(Gesamtüberblick!T43="","",Gesamtüberblick!T43)</f>
        <v>-5.40493067E-7</v>
      </c>
      <c r="W37" s="89" t="str">
        <f>IF(Gesamtüberblick!W43="","",Gesamtüberblick!W43)</f>
        <v/>
      </c>
      <c r="X37" s="89" t="str">
        <f>IF(Gesamtüberblick!X43="","",Gesamtüberblick!X43)</f>
        <v/>
      </c>
      <c r="Y37" s="89" t="str">
        <f>IF(Gesamtüberblick!Y43="","",Gesamtüberblick!Y43)</f>
        <v/>
      </c>
      <c r="Z37" s="89" t="str">
        <f>IF(Gesamtüberblick!Z43="","",Gesamtüberblick!Z43)</f>
        <v/>
      </c>
      <c r="AA37" s="89" t="str">
        <f>IF(Gesamtüberblick!AA43="","",Gesamtüberblick!AA43)</f>
        <v/>
      </c>
    </row>
    <row r="38" spans="1:27" x14ac:dyDescent="0.25">
      <c r="A38" t="s">
        <v>262</v>
      </c>
      <c r="B38" t="s">
        <v>164</v>
      </c>
      <c r="C38" t="s">
        <v>154</v>
      </c>
      <c r="D38" s="72" t="s">
        <v>203</v>
      </c>
      <c r="E38" s="89" t="str">
        <f>IF(Gesamtüberblick!C44="","",Gesamtüberblick!C44)</f>
        <v/>
      </c>
      <c r="F38" s="89" t="str">
        <f>IF(Gesamtüberblick!D44="","",Gesamtüberblick!D44)</f>
        <v/>
      </c>
      <c r="G38" s="89" t="str">
        <f>IF(Gesamtüberblick!E44="","",Gesamtüberblick!E44)</f>
        <v/>
      </c>
      <c r="H38" s="89">
        <f>IF(Gesamtüberblick!F44="","",Gesamtüberblick!F44)</f>
        <v>104163.17</v>
      </c>
      <c r="I38" s="89">
        <f>IF(Gesamtüberblick!G44="","",Gesamtüberblick!G44)</f>
        <v>114.98446</v>
      </c>
      <c r="J38" s="89">
        <f>IF(Gesamtüberblick!H44="","",Gesamtüberblick!H44)</f>
        <v>3134.0021999999999</v>
      </c>
      <c r="K38" s="89">
        <f>IF(Gesamtüberblick!I44="","",Gesamtüberblick!I44)</f>
        <v>0</v>
      </c>
      <c r="L38" s="89">
        <f>IF(Gesamtüberblick!J44="","",Gesamtüberblick!J44)</f>
        <v>0</v>
      </c>
      <c r="M38" s="89">
        <f>IF(Gesamtüberblick!K44="","",Gesamtüberblick!K44)</f>
        <v>0</v>
      </c>
      <c r="N38" s="89">
        <f>IF(Gesamtüberblick!L44="","",Gesamtüberblick!L44)</f>
        <v>0</v>
      </c>
      <c r="O38" s="89">
        <f>IF(Gesamtüberblick!M44="","",Gesamtüberblick!M44)</f>
        <v>0</v>
      </c>
      <c r="P38" s="89">
        <f>IF(Gesamtüberblick!N44="","",Gesamtüberblick!N44)</f>
        <v>0</v>
      </c>
      <c r="Q38" s="89">
        <f>IF(Gesamtüberblick!O44="","",Gesamtüberblick!O44)</f>
        <v>0</v>
      </c>
      <c r="R38" s="89">
        <f>IF(Gesamtüberblick!P44="","",Gesamtüberblick!P44)</f>
        <v>0.33004288999999998</v>
      </c>
      <c r="S38" s="89">
        <f>IF(Gesamtüberblick!Q44="","",Gesamtüberblick!Q44)</f>
        <v>121.34734</v>
      </c>
      <c r="T38" s="89">
        <f>IF(Gesamtüberblick!R44="","",Gesamtüberblick!R44)</f>
        <v>13.84188</v>
      </c>
      <c r="U38" s="89">
        <f>IF(Gesamtüberblick!S44="","",Gesamtüberblick!S44)</f>
        <v>0</v>
      </c>
      <c r="V38" s="89">
        <f>IF(Gesamtüberblick!T44="","",Gesamtüberblick!T44)</f>
        <v>-312.95232630000004</v>
      </c>
      <c r="W38" s="89" t="str">
        <f>IF(Gesamtüberblick!W44="","",Gesamtüberblick!W44)</f>
        <v/>
      </c>
      <c r="X38" s="89" t="str">
        <f>IF(Gesamtüberblick!X44="","",Gesamtüberblick!X44)</f>
        <v/>
      </c>
      <c r="Y38" s="89" t="str">
        <f>IF(Gesamtüberblick!Y44="","",Gesamtüberblick!Y44)</f>
        <v/>
      </c>
      <c r="Z38" s="89" t="str">
        <f>IF(Gesamtüberblick!Z44="","",Gesamtüberblick!Z44)</f>
        <v/>
      </c>
      <c r="AA38" s="89" t="str">
        <f>IF(Gesamtüberblick!AA44="","",Gesamtüberblick!AA44)</f>
        <v/>
      </c>
    </row>
  </sheetData>
  <sortState xmlns:xlrd2="http://schemas.microsoft.com/office/spreadsheetml/2017/richdata2" ref="A2:AG39">
    <sortCondition ref="E2:E39"/>
  </sortState>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K613"/>
  <sheetViews>
    <sheetView workbookViewId="0">
      <selection activeCell="D17" sqref="D17"/>
    </sheetView>
  </sheetViews>
  <sheetFormatPr baseColWidth="10" defaultColWidth="9.140625" defaultRowHeight="15" x14ac:dyDescent="0.25"/>
  <cols>
    <col min="1" max="1" width="9.7109375" style="23" customWidth="1"/>
    <col min="2" max="2" width="10.7109375" style="23" customWidth="1"/>
    <col min="3" max="3" width="57.140625" style="23" customWidth="1"/>
    <col min="4" max="4" width="15.42578125" style="23" customWidth="1"/>
    <col min="5" max="5" width="13.5703125" style="23" bestFit="1" customWidth="1"/>
    <col min="6" max="16384" width="9.140625" style="23"/>
  </cols>
  <sheetData>
    <row r="1" spans="1:5" x14ac:dyDescent="0.25">
      <c r="A1" s="47" t="s">
        <v>68</v>
      </c>
      <c r="B1" s="48" t="s">
        <v>69</v>
      </c>
      <c r="C1" s="47" t="s">
        <v>70</v>
      </c>
      <c r="D1" s="49" t="s">
        <v>71</v>
      </c>
      <c r="E1" s="47" t="s">
        <v>0</v>
      </c>
    </row>
    <row r="2" spans="1:5" x14ac:dyDescent="0.25">
      <c r="A2" s="23" t="s">
        <v>17</v>
      </c>
      <c r="B2" s="23" t="s">
        <v>129</v>
      </c>
      <c r="C2" s="23" t="s">
        <v>132</v>
      </c>
      <c r="D2" s="50" t="str">
        <f>IF(Gesamtüberblick!C12="","ND",Gesamtüberblick!C12)</f>
        <v>ND</v>
      </c>
      <c r="E2" t="s">
        <v>195</v>
      </c>
    </row>
    <row r="3" spans="1:5" x14ac:dyDescent="0.25">
      <c r="A3" s="23" t="s">
        <v>17</v>
      </c>
      <c r="B3" s="23" t="s">
        <v>129</v>
      </c>
      <c r="C3" s="23" t="s">
        <v>194</v>
      </c>
      <c r="D3" s="50" t="str">
        <f>IF(Gesamtüberblick!C17="","ND",Gesamtüberblick!C17)</f>
        <v>ND</v>
      </c>
      <c r="E3" t="s">
        <v>196</v>
      </c>
    </row>
    <row r="4" spans="1:5" x14ac:dyDescent="0.25">
      <c r="A4" s="23" t="s">
        <v>17</v>
      </c>
      <c r="B4" s="23" t="s">
        <v>129</v>
      </c>
      <c r="C4" s="23" t="s">
        <v>80</v>
      </c>
      <c r="D4" s="50" t="str">
        <f>IF(Gesamtüberblick!C27="","ND",Gesamtüberblick!C27)</f>
        <v>ND</v>
      </c>
      <c r="E4" t="s">
        <v>8</v>
      </c>
    </row>
    <row r="5" spans="1:5" x14ac:dyDescent="0.25">
      <c r="A5" s="23" t="s">
        <v>17</v>
      </c>
      <c r="B5" s="23" t="s">
        <v>129</v>
      </c>
      <c r="C5" s="23" t="s">
        <v>83</v>
      </c>
      <c r="D5" s="50" t="str">
        <f>IF(Gesamtüberblick!C30="","ND",Gesamtüberblick!C30)</f>
        <v>ND</v>
      </c>
      <c r="E5" t="s">
        <v>37</v>
      </c>
    </row>
    <row r="6" spans="1:5" x14ac:dyDescent="0.25">
      <c r="A6" s="23" t="s">
        <v>17</v>
      </c>
      <c r="B6" s="23" t="s">
        <v>129</v>
      </c>
      <c r="C6" s="23" t="s">
        <v>85</v>
      </c>
      <c r="D6" s="50" t="str">
        <f>IF(Gesamtüberblick!C32="","ND",Gesamtüberblick!C32)</f>
        <v>ND</v>
      </c>
      <c r="E6" t="s">
        <v>8</v>
      </c>
    </row>
    <row r="7" spans="1:5" x14ac:dyDescent="0.25">
      <c r="A7" s="23" t="s">
        <v>17</v>
      </c>
      <c r="B7" s="23" t="s">
        <v>129</v>
      </c>
      <c r="C7" s="23" t="s">
        <v>86</v>
      </c>
      <c r="D7" s="50" t="str">
        <f>IF(Gesamtüberblick!C33="","ND",Gesamtüberblick!C33)</f>
        <v>ND</v>
      </c>
      <c r="E7" t="s">
        <v>8</v>
      </c>
    </row>
    <row r="8" spans="1:5" x14ac:dyDescent="0.25">
      <c r="A8" s="23" t="s">
        <v>17</v>
      </c>
      <c r="B8" s="23" t="s">
        <v>129</v>
      </c>
      <c r="C8" s="23" t="s">
        <v>74</v>
      </c>
      <c r="D8" s="50" t="str">
        <f>IF(Gesamtüberblick!C21="","ND",Gesamtüberblick!C21)</f>
        <v>ND</v>
      </c>
      <c r="E8" t="s">
        <v>9</v>
      </c>
    </row>
    <row r="9" spans="1:5" x14ac:dyDescent="0.25">
      <c r="A9" s="23" t="s">
        <v>17</v>
      </c>
      <c r="B9" s="23" t="s">
        <v>129</v>
      </c>
      <c r="C9" s="23" t="s">
        <v>75</v>
      </c>
      <c r="D9" s="50" t="str">
        <f>IF(Gesamtüberblick!C22="","ND",Gesamtüberblick!C22)</f>
        <v>ND</v>
      </c>
      <c r="E9" t="s">
        <v>9</v>
      </c>
    </row>
    <row r="10" spans="1:5" x14ac:dyDescent="0.25">
      <c r="A10" s="23" t="s">
        <v>17</v>
      </c>
      <c r="B10" s="23" t="s">
        <v>129</v>
      </c>
      <c r="C10" s="23" t="s">
        <v>81</v>
      </c>
      <c r="D10" s="50" t="str">
        <f>IF(Gesamtüberblick!C28="","ND",Gesamtüberblick!C28)</f>
        <v>ND</v>
      </c>
      <c r="E10" t="s">
        <v>9</v>
      </c>
    </row>
    <row r="11" spans="1:5" x14ac:dyDescent="0.25">
      <c r="A11" s="23" t="s">
        <v>17</v>
      </c>
      <c r="B11" s="23" t="s">
        <v>129</v>
      </c>
      <c r="C11" s="23" t="s">
        <v>139</v>
      </c>
      <c r="D11" s="50" t="str">
        <f>IF(Gesamtüberblick!C16="","ND",Gesamtüberblick!C16)</f>
        <v>ND</v>
      </c>
      <c r="E11" t="s">
        <v>197</v>
      </c>
    </row>
    <row r="12" spans="1:5" x14ac:dyDescent="0.25">
      <c r="A12" s="23" t="s">
        <v>17</v>
      </c>
      <c r="B12" s="23" t="s">
        <v>129</v>
      </c>
      <c r="C12" s="23" t="s">
        <v>137</v>
      </c>
      <c r="D12" s="50" t="str">
        <f>IF(Gesamtüberblick!C15="","ND",Gesamtüberblick!C15)</f>
        <v>ND</v>
      </c>
      <c r="E12" t="s">
        <v>198</v>
      </c>
    </row>
    <row r="13" spans="1:5" x14ac:dyDescent="0.25">
      <c r="A13" s="23" t="s">
        <v>17</v>
      </c>
      <c r="B13" s="23" t="s">
        <v>129</v>
      </c>
      <c r="C13" s="23" t="s">
        <v>135</v>
      </c>
      <c r="D13" s="50" t="str">
        <f>IF(Gesamtüberblick!C14="","ND",Gesamtüberblick!C14)</f>
        <v>ND</v>
      </c>
      <c r="E13" t="s">
        <v>199</v>
      </c>
    </row>
    <row r="14" spans="1:5" x14ac:dyDescent="0.25">
      <c r="A14" s="23" t="s">
        <v>17</v>
      </c>
      <c r="B14" s="23" t="s">
        <v>129</v>
      </c>
      <c r="C14" s="23" t="s">
        <v>90</v>
      </c>
      <c r="D14" s="50" t="str">
        <f>IF(Gesamtüberblick!C37="","ND",Gesamtüberblick!C37)</f>
        <v>ND</v>
      </c>
      <c r="E14" t="s">
        <v>9</v>
      </c>
    </row>
    <row r="15" spans="1:5" x14ac:dyDescent="0.25">
      <c r="A15" s="23" t="s">
        <v>17</v>
      </c>
      <c r="B15" s="23" t="s">
        <v>129</v>
      </c>
      <c r="C15" s="23" t="s">
        <v>91</v>
      </c>
      <c r="D15" s="50" t="str">
        <f>IF(Gesamtüberblick!C38="","ND",Gesamtüberblick!C38)</f>
        <v>ND</v>
      </c>
      <c r="E15" t="s">
        <v>9</v>
      </c>
    </row>
    <row r="16" spans="1:5" x14ac:dyDescent="0.25">
      <c r="A16" s="23" t="s">
        <v>17</v>
      </c>
      <c r="B16" s="23" t="s">
        <v>129</v>
      </c>
      <c r="C16" s="23" t="s">
        <v>84</v>
      </c>
      <c r="D16" s="50" t="str">
        <f>IF(Gesamtüberblick!C31="","ND",Gesamtüberblick!C31)</f>
        <v>ND</v>
      </c>
      <c r="E16" t="s">
        <v>8</v>
      </c>
    </row>
    <row r="17" spans="1:5" x14ac:dyDescent="0.25">
      <c r="A17" s="23" t="s">
        <v>17</v>
      </c>
      <c r="B17" s="23" t="s">
        <v>129</v>
      </c>
      <c r="C17" s="23" t="s">
        <v>96</v>
      </c>
      <c r="D17" s="50" t="str">
        <f>IF(Gesamtüberblick!C10="","ND",Gesamtüberblick!C10)</f>
        <v>ND</v>
      </c>
      <c r="E17" t="s">
        <v>200</v>
      </c>
    </row>
    <row r="18" spans="1:5" x14ac:dyDescent="0.25">
      <c r="A18" s="23" t="s">
        <v>17</v>
      </c>
      <c r="B18" s="23" t="s">
        <v>129</v>
      </c>
      <c r="C18" s="23" t="s">
        <v>97</v>
      </c>
      <c r="D18" s="50" t="str">
        <f>IF(Gesamtüberblick!C9="","ND",Gesamtüberblick!C9)</f>
        <v>ND</v>
      </c>
      <c r="E18" t="s">
        <v>200</v>
      </c>
    </row>
    <row r="19" spans="1:5" x14ac:dyDescent="0.25">
      <c r="A19" s="23" t="s">
        <v>17</v>
      </c>
      <c r="B19" s="23" t="s">
        <v>129</v>
      </c>
      <c r="C19" s="23" t="s">
        <v>131</v>
      </c>
      <c r="D19" s="50" t="str">
        <f>IF(Gesamtüberblick!C11="","ND",Gesamtüberblick!C11)</f>
        <v>ND</v>
      </c>
      <c r="E19" t="s">
        <v>200</v>
      </c>
    </row>
    <row r="20" spans="1:5" x14ac:dyDescent="0.25">
      <c r="A20" s="23" t="s">
        <v>17</v>
      </c>
      <c r="B20" s="23" t="s">
        <v>129</v>
      </c>
      <c r="C20" s="23" t="s">
        <v>87</v>
      </c>
      <c r="D20" s="50" t="str">
        <f>IF(Gesamtüberblick!C34="","ND",Gesamtüberblick!C34)</f>
        <v>ND</v>
      </c>
      <c r="E20" t="s">
        <v>8</v>
      </c>
    </row>
    <row r="21" spans="1:5" x14ac:dyDescent="0.25">
      <c r="A21" s="23" t="s">
        <v>17</v>
      </c>
      <c r="B21" s="23" t="s">
        <v>129</v>
      </c>
      <c r="C21" s="23" t="s">
        <v>82</v>
      </c>
      <c r="D21" s="50" t="str">
        <f>IF(Gesamtüberblick!C29="","ND",Gesamtüberblick!C29)</f>
        <v>ND</v>
      </c>
      <c r="E21" t="s">
        <v>9</v>
      </c>
    </row>
    <row r="22" spans="1:5" x14ac:dyDescent="0.25">
      <c r="A22" s="23" t="s">
        <v>17</v>
      </c>
      <c r="B22" s="23" t="s">
        <v>129</v>
      </c>
      <c r="C22" s="23" t="s">
        <v>77</v>
      </c>
      <c r="D22" s="50" t="str">
        <f>IF(Gesamtüberblick!C24="","ND",Gesamtüberblick!C24)</f>
        <v>ND</v>
      </c>
      <c r="E22" t="s">
        <v>9</v>
      </c>
    </row>
    <row r="23" spans="1:5" x14ac:dyDescent="0.25">
      <c r="A23" s="23" t="s">
        <v>17</v>
      </c>
      <c r="B23" s="23" t="s">
        <v>129</v>
      </c>
      <c r="C23" s="23" t="s">
        <v>78</v>
      </c>
      <c r="D23" s="50" t="str">
        <f>IF(Gesamtüberblick!C25="","ND",Gesamtüberblick!C25)</f>
        <v>ND</v>
      </c>
      <c r="E23" t="s">
        <v>9</v>
      </c>
    </row>
    <row r="24" spans="1:5" x14ac:dyDescent="0.25">
      <c r="A24" s="23" t="s">
        <v>17</v>
      </c>
      <c r="B24" s="23" t="s">
        <v>129</v>
      </c>
      <c r="C24" s="23" t="s">
        <v>143</v>
      </c>
      <c r="D24" s="50" t="str">
        <f>IF(Gesamtüberblick!C19="","ND",Gesamtüberblick!C19)</f>
        <v>ND</v>
      </c>
      <c r="E24" t="s">
        <v>9</v>
      </c>
    </row>
    <row r="25" spans="1:5" x14ac:dyDescent="0.25">
      <c r="A25" s="23" t="s">
        <v>17</v>
      </c>
      <c r="B25" s="23" t="s">
        <v>129</v>
      </c>
      <c r="C25" s="23" t="s">
        <v>142</v>
      </c>
      <c r="D25" s="50" t="str">
        <f>IF(Gesamtüberblick!C18="","ND",Gesamtüberblick!C18)</f>
        <v>ND</v>
      </c>
      <c r="E25" t="s">
        <v>201</v>
      </c>
    </row>
    <row r="26" spans="1:5" x14ac:dyDescent="0.25">
      <c r="A26" s="23" t="s">
        <v>17</v>
      </c>
      <c r="B26" s="23" t="s">
        <v>129</v>
      </c>
      <c r="C26" s="23" t="s">
        <v>151</v>
      </c>
      <c r="D26" s="50" t="str">
        <f>IF(Gesamtüberblick!C42="","ND",Gesamtüberblick!C42)</f>
        <v>ND</v>
      </c>
      <c r="E26" t="s">
        <v>152</v>
      </c>
    </row>
    <row r="27" spans="1:5" x14ac:dyDescent="0.25">
      <c r="A27" s="23" t="s">
        <v>17</v>
      </c>
      <c r="B27" s="23" t="s">
        <v>129</v>
      </c>
      <c r="C27" s="23" t="s">
        <v>153</v>
      </c>
      <c r="D27" s="50" t="str">
        <f>IF(Gesamtüberblick!C43="","ND",Gesamtüberblick!C43)</f>
        <v>ND</v>
      </c>
      <c r="E27" t="s">
        <v>152</v>
      </c>
    </row>
    <row r="28" spans="1:5" x14ac:dyDescent="0.25">
      <c r="A28" s="23" t="s">
        <v>17</v>
      </c>
      <c r="B28" s="23" t="s">
        <v>129</v>
      </c>
      <c r="C28" s="23" t="s">
        <v>149</v>
      </c>
      <c r="D28" s="50" t="str">
        <f>IF(Gesamtüberblick!C41="","ND",Gesamtüberblick!C41)</f>
        <v>ND</v>
      </c>
      <c r="E28" t="s">
        <v>150</v>
      </c>
    </row>
    <row r="29" spans="1:5" x14ac:dyDescent="0.25">
      <c r="A29" s="23" t="s">
        <v>17</v>
      </c>
      <c r="B29" s="23" t="s">
        <v>129</v>
      </c>
      <c r="C29" s="23" t="s">
        <v>148</v>
      </c>
      <c r="D29" s="50" t="str">
        <f>IF(Gesamtüberblick!C40="","ND",Gesamtüberblick!C40)</f>
        <v>ND</v>
      </c>
      <c r="E29" t="s">
        <v>202</v>
      </c>
    </row>
    <row r="30" spans="1:5" x14ac:dyDescent="0.25">
      <c r="A30" s="23" t="s">
        <v>17</v>
      </c>
      <c r="B30" s="23" t="s">
        <v>129</v>
      </c>
      <c r="C30" s="23" t="s">
        <v>154</v>
      </c>
      <c r="D30" s="50" t="str">
        <f>IF(Gesamtüberblick!C44="","ND",Gesamtüberblick!C44)</f>
        <v>ND</v>
      </c>
      <c r="E30" t="s">
        <v>203</v>
      </c>
    </row>
    <row r="31" spans="1:5" x14ac:dyDescent="0.25">
      <c r="A31" s="23" t="s">
        <v>17</v>
      </c>
      <c r="B31" s="23" t="s">
        <v>129</v>
      </c>
      <c r="C31" s="23" t="s">
        <v>146</v>
      </c>
      <c r="D31" s="50" t="str">
        <f>IF(Gesamtüberblick!C39="","ND",Gesamtüberblick!C39)</f>
        <v>ND</v>
      </c>
      <c r="E31" t="s">
        <v>204</v>
      </c>
    </row>
    <row r="32" spans="1:5" x14ac:dyDescent="0.25">
      <c r="A32" s="23" t="s">
        <v>17</v>
      </c>
      <c r="B32" s="23" t="s">
        <v>129</v>
      </c>
      <c r="C32" s="23" t="s">
        <v>89</v>
      </c>
      <c r="D32" s="50" t="str">
        <f>IF(Gesamtüberblick!C36="","ND",Gesamtüberblick!C36)</f>
        <v>ND</v>
      </c>
      <c r="E32" t="s">
        <v>8</v>
      </c>
    </row>
    <row r="33" spans="1:5" x14ac:dyDescent="0.25">
      <c r="A33" s="23" t="s">
        <v>17</v>
      </c>
      <c r="B33" s="23" t="s">
        <v>129</v>
      </c>
      <c r="C33" s="23" t="s">
        <v>88</v>
      </c>
      <c r="D33" s="50" t="str">
        <f>IF(Gesamtüberblick!C35="","ND",Gesamtüberblick!C35)</f>
        <v>ND</v>
      </c>
      <c r="E33" t="s">
        <v>8</v>
      </c>
    </row>
    <row r="34" spans="1:5" x14ac:dyDescent="0.25">
      <c r="A34" s="23" t="s">
        <v>17</v>
      </c>
      <c r="B34" s="23" t="s">
        <v>129</v>
      </c>
      <c r="C34" s="23" t="s">
        <v>133</v>
      </c>
      <c r="D34" s="50" t="str">
        <f>IF(Gesamtüberblick!C13="","ND",Gesamtüberblick!C13)</f>
        <v>ND</v>
      </c>
      <c r="E34" t="s">
        <v>205</v>
      </c>
    </row>
    <row r="35" spans="1:5" x14ac:dyDescent="0.25">
      <c r="A35" s="23" t="s">
        <v>17</v>
      </c>
      <c r="B35" s="23" t="s">
        <v>129</v>
      </c>
      <c r="C35" s="23" t="s">
        <v>144</v>
      </c>
      <c r="D35" s="50" t="str">
        <f>IF(Gesamtüberblick!C20="","ND",Gesamtüberblick!C20)</f>
        <v>ND</v>
      </c>
      <c r="E35" t="s">
        <v>206</v>
      </c>
    </row>
    <row r="36" spans="1:5" x14ac:dyDescent="0.25">
      <c r="A36" s="23" t="s">
        <v>72</v>
      </c>
      <c r="B36" s="23" t="s">
        <v>129</v>
      </c>
      <c r="C36" s="23" t="s">
        <v>132</v>
      </c>
      <c r="D36" s="50">
        <f>IF(Gesamtüberblick!F12="","ND",Gesamtüberblick!F12)</f>
        <v>5.6327033999999999E-6</v>
      </c>
      <c r="E36" t="s">
        <v>195</v>
      </c>
    </row>
    <row r="37" spans="1:5" x14ac:dyDescent="0.25">
      <c r="A37" s="23" t="s">
        <v>72</v>
      </c>
      <c r="B37" s="23" t="s">
        <v>129</v>
      </c>
      <c r="C37" s="23" t="s">
        <v>194</v>
      </c>
      <c r="D37" s="50">
        <f>IF(Gesamtüberblick!F17="","ND",Gesamtüberblick!F17)</f>
        <v>1.2457053</v>
      </c>
      <c r="E37" t="s">
        <v>196</v>
      </c>
    </row>
    <row r="38" spans="1:5" x14ac:dyDescent="0.25">
      <c r="A38" s="23" t="s">
        <v>72</v>
      </c>
      <c r="B38" s="23" t="s">
        <v>129</v>
      </c>
      <c r="C38" s="23" t="s">
        <v>80</v>
      </c>
      <c r="D38" s="50">
        <f>IF(Gesamtüberblick!F27="","ND",Gesamtüberblick!F27)</f>
        <v>0</v>
      </c>
      <c r="E38" t="s">
        <v>8</v>
      </c>
    </row>
    <row r="39" spans="1:5" x14ac:dyDescent="0.25">
      <c r="A39" s="23" t="s">
        <v>72</v>
      </c>
      <c r="B39" s="23" t="s">
        <v>129</v>
      </c>
      <c r="C39" s="23" t="s">
        <v>83</v>
      </c>
      <c r="D39" s="50">
        <f>IF(Gesamtüberblick!F30="","ND",Gesamtüberblick!F30)</f>
        <v>2.0826031</v>
      </c>
      <c r="E39" t="s">
        <v>37</v>
      </c>
    </row>
    <row r="40" spans="1:5" x14ac:dyDescent="0.25">
      <c r="A40" s="23" t="s">
        <v>72</v>
      </c>
      <c r="B40" s="23" t="s">
        <v>129</v>
      </c>
      <c r="C40" s="23" t="s">
        <v>85</v>
      </c>
      <c r="D40" s="50">
        <f>IF(Gesamtüberblick!F32="","ND",Gesamtüberblick!F32)</f>
        <v>489.58546000000001</v>
      </c>
      <c r="E40" t="s">
        <v>8</v>
      </c>
    </row>
    <row r="41" spans="1:5" x14ac:dyDescent="0.25">
      <c r="A41" s="23" t="s">
        <v>72</v>
      </c>
      <c r="B41" s="23" t="s">
        <v>129</v>
      </c>
      <c r="C41" s="23" t="s">
        <v>86</v>
      </c>
      <c r="D41" s="50">
        <f>IF(Gesamtüberblick!F33="","ND",Gesamtüberblick!F33)</f>
        <v>4.1118624000000001E-3</v>
      </c>
      <c r="E41" t="s">
        <v>8</v>
      </c>
    </row>
    <row r="42" spans="1:5" x14ac:dyDescent="0.25">
      <c r="A42" s="23" t="s">
        <v>72</v>
      </c>
      <c r="B42" s="23" t="s">
        <v>129</v>
      </c>
      <c r="C42" s="23" t="s">
        <v>74</v>
      </c>
      <c r="D42" s="50">
        <f>IF(Gesamtüberblick!F21="","ND",Gesamtüberblick!F21)</f>
        <v>6506.9039999999986</v>
      </c>
      <c r="E42" t="s">
        <v>9</v>
      </c>
    </row>
    <row r="43" spans="1:5" x14ac:dyDescent="0.25">
      <c r="A43" s="23" t="s">
        <v>72</v>
      </c>
      <c r="B43" s="23" t="s">
        <v>129</v>
      </c>
      <c r="C43" s="23" t="s">
        <v>75</v>
      </c>
      <c r="D43" s="50">
        <f>IF(Gesamtüberblick!F22="","ND",Gesamtüberblick!F22)</f>
        <v>8356.18</v>
      </c>
      <c r="E43" t="s">
        <v>9</v>
      </c>
    </row>
    <row r="44" spans="1:5" x14ac:dyDescent="0.25">
      <c r="A44" s="23" t="s">
        <v>72</v>
      </c>
      <c r="B44" s="23" t="s">
        <v>129</v>
      </c>
      <c r="C44" s="23" t="s">
        <v>81</v>
      </c>
      <c r="D44" s="50">
        <f>IF(Gesamtüberblick!F28="","ND",Gesamtüberblick!F28)</f>
        <v>0</v>
      </c>
      <c r="E44" t="s">
        <v>9</v>
      </c>
    </row>
    <row r="45" spans="1:5" x14ac:dyDescent="0.25">
      <c r="A45" s="23" t="s">
        <v>72</v>
      </c>
      <c r="B45" s="23" t="s">
        <v>129</v>
      </c>
      <c r="C45" s="23" t="s">
        <v>139</v>
      </c>
      <c r="D45" s="50">
        <f>IF(Gesamtüberblick!F16="","ND",Gesamtüberblick!F16)</f>
        <v>3.3203667000000001</v>
      </c>
      <c r="E45" t="s">
        <v>197</v>
      </c>
    </row>
    <row r="46" spans="1:5" x14ac:dyDescent="0.25">
      <c r="A46" s="23" t="s">
        <v>72</v>
      </c>
      <c r="B46" s="23" t="s">
        <v>129</v>
      </c>
      <c r="C46" s="23" t="s">
        <v>137</v>
      </c>
      <c r="D46" s="50">
        <f>IF(Gesamtüberblick!F15="","ND",Gesamtüberblick!F15)</f>
        <v>0.29708783999999999</v>
      </c>
      <c r="E46" t="s">
        <v>198</v>
      </c>
    </row>
    <row r="47" spans="1:5" x14ac:dyDescent="0.25">
      <c r="A47" s="23" t="s">
        <v>72</v>
      </c>
      <c r="B47" s="23" t="s">
        <v>129</v>
      </c>
      <c r="C47" s="23" t="s">
        <v>135</v>
      </c>
      <c r="D47" s="50">
        <f>IF(Gesamtüberblick!F14="","ND",Gesamtüberblick!F14)</f>
        <v>5.1103927E-2</v>
      </c>
      <c r="E47" t="s">
        <v>199</v>
      </c>
    </row>
    <row r="48" spans="1:5" x14ac:dyDescent="0.25">
      <c r="A48" s="23" t="s">
        <v>72</v>
      </c>
      <c r="B48" s="23" t="s">
        <v>129</v>
      </c>
      <c r="C48" s="23" t="s">
        <v>90</v>
      </c>
      <c r="D48" s="50">
        <f>IF(Gesamtüberblick!F37="","ND",Gesamtüberblick!F37)</f>
        <v>0</v>
      </c>
      <c r="E48" t="s">
        <v>9</v>
      </c>
    </row>
    <row r="49" spans="1:7" x14ac:dyDescent="0.25">
      <c r="A49" s="23" t="s">
        <v>72</v>
      </c>
      <c r="B49" s="23" t="s">
        <v>129</v>
      </c>
      <c r="C49" s="23" t="s">
        <v>91</v>
      </c>
      <c r="D49" s="50">
        <f>IF(Gesamtüberblick!F38="","ND",Gesamtüberblick!F38)</f>
        <v>0</v>
      </c>
      <c r="E49" t="s">
        <v>9</v>
      </c>
    </row>
    <row r="50" spans="1:7" x14ac:dyDescent="0.25">
      <c r="A50" s="23" t="s">
        <v>72</v>
      </c>
      <c r="B50" s="23" t="s">
        <v>129</v>
      </c>
      <c r="C50" s="23" t="s">
        <v>84</v>
      </c>
      <c r="D50" s="50">
        <f>IF(Gesamtüberblick!F31="","ND",Gesamtüberblick!F31)</f>
        <v>7.4948815</v>
      </c>
      <c r="E50" t="s">
        <v>8</v>
      </c>
    </row>
    <row r="51" spans="1:7" x14ac:dyDescent="0.25">
      <c r="A51" s="23" t="s">
        <v>72</v>
      </c>
      <c r="B51" s="23" t="s">
        <v>129</v>
      </c>
      <c r="C51" s="23" t="s">
        <v>96</v>
      </c>
      <c r="D51" s="50">
        <f>IF(Gesamtüberblick!F10="","ND",Gesamtüberblick!F10)</f>
        <v>-813.49</v>
      </c>
      <c r="E51" t="s">
        <v>200</v>
      </c>
    </row>
    <row r="52" spans="1:7" x14ac:dyDescent="0.25">
      <c r="A52" s="23" t="s">
        <v>72</v>
      </c>
      <c r="B52" s="23" t="s">
        <v>129</v>
      </c>
      <c r="C52" s="23" t="s">
        <v>97</v>
      </c>
      <c r="D52" s="50">
        <f>IF(Gesamtüberblick!F9="","ND",Gesamtüberblick!F9)</f>
        <v>141.00013999999999</v>
      </c>
      <c r="E52" t="s">
        <v>200</v>
      </c>
    </row>
    <row r="53" spans="1:7" x14ac:dyDescent="0.25">
      <c r="A53" s="23" t="s">
        <v>72</v>
      </c>
      <c r="B53" s="23" t="s">
        <v>129</v>
      </c>
      <c r="C53" s="23" t="s">
        <v>131</v>
      </c>
      <c r="D53" s="50">
        <f>IF(Gesamtüberblick!F11="","ND",Gesamtüberblick!F11)</f>
        <v>1.0309946999999999</v>
      </c>
      <c r="E53" t="s">
        <v>200</v>
      </c>
    </row>
    <row r="54" spans="1:7" x14ac:dyDescent="0.25">
      <c r="A54" s="23" t="s">
        <v>72</v>
      </c>
      <c r="B54" s="23" t="s">
        <v>129</v>
      </c>
      <c r="C54" s="23" t="s">
        <v>87</v>
      </c>
      <c r="D54" s="50">
        <f>IF(Gesamtüberblick!F34="","ND",Gesamtüberblick!F34)</f>
        <v>0</v>
      </c>
      <c r="E54" t="s">
        <v>8</v>
      </c>
    </row>
    <row r="55" spans="1:7" x14ac:dyDescent="0.25">
      <c r="A55" s="23" t="s">
        <v>72</v>
      </c>
      <c r="B55" s="23" t="s">
        <v>129</v>
      </c>
      <c r="C55" s="23" t="s">
        <v>82</v>
      </c>
      <c r="D55" s="50">
        <f>IF(Gesamtüberblick!F29="","ND",Gesamtüberblick!F29)</f>
        <v>0</v>
      </c>
      <c r="E55" t="s">
        <v>9</v>
      </c>
    </row>
    <row r="56" spans="1:7" x14ac:dyDescent="0.25">
      <c r="A56" s="23" t="s">
        <v>72</v>
      </c>
      <c r="B56" s="23" t="s">
        <v>129</v>
      </c>
      <c r="C56" s="23" t="s">
        <v>77</v>
      </c>
      <c r="D56" s="50">
        <f>IF(Gesamtüberblick!F24="","ND",Gesamtüberblick!F24)</f>
        <v>2044.9981</v>
      </c>
      <c r="E56" t="s">
        <v>9</v>
      </c>
    </row>
    <row r="57" spans="1:7" x14ac:dyDescent="0.25">
      <c r="A57" s="23" t="s">
        <v>72</v>
      </c>
      <c r="B57" s="23" t="s">
        <v>129</v>
      </c>
      <c r="C57" s="23" t="s">
        <v>78</v>
      </c>
      <c r="D57" s="50">
        <f>IF(Gesamtüberblick!F25="","ND",Gesamtüberblick!F25)</f>
        <v>160.29</v>
      </c>
      <c r="E57" t="s">
        <v>9</v>
      </c>
    </row>
    <row r="58" spans="1:7" x14ac:dyDescent="0.25">
      <c r="A58" s="23" t="s">
        <v>72</v>
      </c>
      <c r="B58" s="23" t="s">
        <v>129</v>
      </c>
      <c r="C58" s="23" t="s">
        <v>143</v>
      </c>
      <c r="D58" s="50">
        <f>IF(Gesamtüberblick!F19="","ND",Gesamtüberblick!F19)</f>
        <v>2203.6653999999999</v>
      </c>
      <c r="E58" t="s">
        <v>9</v>
      </c>
    </row>
    <row r="59" spans="1:7" x14ac:dyDescent="0.25">
      <c r="A59" s="23" t="s">
        <v>72</v>
      </c>
      <c r="B59" s="23" t="s">
        <v>129</v>
      </c>
      <c r="C59" s="23" t="s">
        <v>142</v>
      </c>
      <c r="D59" s="50">
        <f>IF(Gesamtüberblick!F18="","ND",Gesamtüberblick!F18)</f>
        <v>7.9552582000000003E-4</v>
      </c>
      <c r="E59" t="s">
        <v>201</v>
      </c>
    </row>
    <row r="60" spans="1:7" x14ac:dyDescent="0.25">
      <c r="A60" s="23" t="s">
        <v>72</v>
      </c>
      <c r="B60" s="23" t="s">
        <v>129</v>
      </c>
      <c r="C60" s="23" t="s">
        <v>151</v>
      </c>
      <c r="D60" s="50">
        <f>IF(Gesamtüberblick!F42="","ND",Gesamtüberblick!F42)</f>
        <v>1.6022754E-6</v>
      </c>
      <c r="E60" t="s">
        <v>152</v>
      </c>
    </row>
    <row r="61" spans="1:7" x14ac:dyDescent="0.25">
      <c r="A61" s="23" t="s">
        <v>72</v>
      </c>
      <c r="B61" s="23" t="s">
        <v>129</v>
      </c>
      <c r="C61" s="23" t="s">
        <v>153</v>
      </c>
      <c r="D61" s="50">
        <f>IF(Gesamtüberblick!F43="","ND",Gesamtüberblick!F43)</f>
        <v>1.9513466999999998E-6</v>
      </c>
      <c r="E61" t="s">
        <v>152</v>
      </c>
    </row>
    <row r="62" spans="1:7" x14ac:dyDescent="0.25">
      <c r="A62" s="23" t="s">
        <v>72</v>
      </c>
      <c r="B62" s="23" t="s">
        <v>129</v>
      </c>
      <c r="C62" s="23" t="s">
        <v>149</v>
      </c>
      <c r="D62" s="50">
        <f>IF(Gesamtüberblick!F41="","ND",Gesamtüberblick!F41)</f>
        <v>1065.3979899999999</v>
      </c>
      <c r="E62" t="s">
        <v>150</v>
      </c>
    </row>
    <row r="63" spans="1:7" x14ac:dyDescent="0.25">
      <c r="A63" s="23" t="s">
        <v>72</v>
      </c>
      <c r="B63" s="23" t="s">
        <v>129</v>
      </c>
      <c r="C63" s="23" t="s">
        <v>148</v>
      </c>
      <c r="D63" s="50">
        <f>IF(Gesamtüberblick!F40="","ND",Gesamtüberblick!F40)</f>
        <v>16.142181000000001</v>
      </c>
      <c r="E63" t="s">
        <v>202</v>
      </c>
      <c r="G63" s="22"/>
    </row>
    <row r="64" spans="1:7" x14ac:dyDescent="0.25">
      <c r="A64" s="23" t="s">
        <v>72</v>
      </c>
      <c r="B64" s="23" t="s">
        <v>129</v>
      </c>
      <c r="C64" s="23" t="s">
        <v>154</v>
      </c>
      <c r="D64" s="50">
        <f>IF(Gesamtüberblick!F44="","ND",Gesamtüberblick!F44)</f>
        <v>104163.17</v>
      </c>
      <c r="E64" t="s">
        <v>203</v>
      </c>
    </row>
    <row r="65" spans="1:8" x14ac:dyDescent="0.25">
      <c r="A65" s="23" t="s">
        <v>72</v>
      </c>
      <c r="B65" s="23" t="s">
        <v>129</v>
      </c>
      <c r="C65" s="23" t="s">
        <v>146</v>
      </c>
      <c r="D65" s="50">
        <f>IF(Gesamtüberblick!F39="","ND",Gesamtüberblick!F39)</f>
        <v>4.5472056999999997E-5</v>
      </c>
      <c r="E65" t="s">
        <v>204</v>
      </c>
    </row>
    <row r="66" spans="1:8" x14ac:dyDescent="0.25">
      <c r="A66" s="23" t="s">
        <v>72</v>
      </c>
      <c r="B66" s="23" t="s">
        <v>129</v>
      </c>
      <c r="C66" s="23" t="s">
        <v>89</v>
      </c>
      <c r="D66" s="50">
        <f>IF(Gesamtüberblick!F36="","ND",Gesamtüberblick!F36)</f>
        <v>0</v>
      </c>
      <c r="E66" t="s">
        <v>8</v>
      </c>
    </row>
    <row r="67" spans="1:8" x14ac:dyDescent="0.25">
      <c r="A67" s="23" t="s">
        <v>72</v>
      </c>
      <c r="B67" s="23" t="s">
        <v>129</v>
      </c>
      <c r="C67" s="23" t="s">
        <v>88</v>
      </c>
      <c r="D67" s="50">
        <f>IF(Gesamtüberblick!F35="","ND",Gesamtüberblick!F35)</f>
        <v>0</v>
      </c>
      <c r="E67" t="s">
        <v>8</v>
      </c>
    </row>
    <row r="68" spans="1:8" x14ac:dyDescent="0.25">
      <c r="A68" s="23" t="s">
        <v>72</v>
      </c>
      <c r="B68" s="23" t="s">
        <v>129</v>
      </c>
      <c r="C68" s="23" t="s">
        <v>133</v>
      </c>
      <c r="D68" s="50">
        <f>IF(Gesamtüberblick!F13="","ND",Gesamtüberblick!F13)</f>
        <v>0.88905670999999997</v>
      </c>
      <c r="E68" t="s">
        <v>205</v>
      </c>
    </row>
    <row r="69" spans="1:8" x14ac:dyDescent="0.25">
      <c r="A69" s="23" t="s">
        <v>72</v>
      </c>
      <c r="B69" s="23" t="s">
        <v>129</v>
      </c>
      <c r="C69" s="23" t="s">
        <v>144</v>
      </c>
      <c r="D69" s="50">
        <f>IF(Gesamtüberblick!F20="","ND",Gesamtüberblick!F20)</f>
        <v>78.460856000000007</v>
      </c>
      <c r="E69" t="s">
        <v>206</v>
      </c>
    </row>
    <row r="70" spans="1:8" x14ac:dyDescent="0.25">
      <c r="A70" s="23" t="s">
        <v>18</v>
      </c>
      <c r="B70" s="23" t="s">
        <v>129</v>
      </c>
      <c r="C70" s="23" t="s">
        <v>132</v>
      </c>
      <c r="D70" s="50" t="str">
        <f>IF(Gesamtüberblick!D12="","ND",Gesamtüberblick!D12)</f>
        <v>ND</v>
      </c>
      <c r="E70" t="s">
        <v>195</v>
      </c>
    </row>
    <row r="71" spans="1:8" x14ac:dyDescent="0.25">
      <c r="A71" s="23" t="s">
        <v>18</v>
      </c>
      <c r="B71" s="23" t="s">
        <v>129</v>
      </c>
      <c r="C71" s="23" t="s">
        <v>194</v>
      </c>
      <c r="D71" s="50" t="str">
        <f>IF(Gesamtüberblick!D17="","ND",Gesamtüberblick!D17)</f>
        <v>ND</v>
      </c>
      <c r="E71" t="s">
        <v>196</v>
      </c>
    </row>
    <row r="72" spans="1:8" x14ac:dyDescent="0.25">
      <c r="A72" s="23" t="s">
        <v>18</v>
      </c>
      <c r="B72" s="23" t="s">
        <v>129</v>
      </c>
      <c r="C72" s="23" t="s">
        <v>80</v>
      </c>
      <c r="D72" s="50" t="str">
        <f>IF(Gesamtüberblick!D27="","ND",Gesamtüberblick!D27)</f>
        <v>ND</v>
      </c>
      <c r="E72" t="s">
        <v>8</v>
      </c>
    </row>
    <row r="73" spans="1:8" x14ac:dyDescent="0.25">
      <c r="A73" s="23" t="s">
        <v>18</v>
      </c>
      <c r="B73" s="23" t="s">
        <v>129</v>
      </c>
      <c r="C73" s="23" t="s">
        <v>83</v>
      </c>
      <c r="D73" s="50" t="str">
        <f>IF(Gesamtüberblick!D30="","ND",Gesamtüberblick!D30)</f>
        <v>ND</v>
      </c>
      <c r="E73" t="s">
        <v>37</v>
      </c>
    </row>
    <row r="74" spans="1:8" x14ac:dyDescent="0.25">
      <c r="A74" s="23" t="s">
        <v>18</v>
      </c>
      <c r="B74" s="23" t="s">
        <v>129</v>
      </c>
      <c r="C74" s="23" t="s">
        <v>85</v>
      </c>
      <c r="D74" s="50" t="str">
        <f>IF(Gesamtüberblick!D32="","ND",Gesamtüberblick!D32)</f>
        <v>ND</v>
      </c>
      <c r="E74" t="s">
        <v>8</v>
      </c>
    </row>
    <row r="75" spans="1:8" x14ac:dyDescent="0.25">
      <c r="A75" s="23" t="s">
        <v>18</v>
      </c>
      <c r="B75" s="23" t="s">
        <v>129</v>
      </c>
      <c r="C75" s="23" t="s">
        <v>86</v>
      </c>
      <c r="D75" s="50" t="str">
        <f>IF(Gesamtüberblick!D33="","ND",Gesamtüberblick!D33)</f>
        <v>ND</v>
      </c>
      <c r="E75" t="s">
        <v>8</v>
      </c>
    </row>
    <row r="76" spans="1:8" x14ac:dyDescent="0.25">
      <c r="A76" s="23" t="s">
        <v>18</v>
      </c>
      <c r="B76" s="23" t="s">
        <v>129</v>
      </c>
      <c r="C76" s="23" t="s">
        <v>74</v>
      </c>
      <c r="D76" s="50" t="str">
        <f>IF(Gesamtüberblick!D21="","ND",Gesamtüberblick!D21)</f>
        <v>ND</v>
      </c>
      <c r="E76" t="s">
        <v>9</v>
      </c>
    </row>
    <row r="77" spans="1:8" x14ac:dyDescent="0.25">
      <c r="A77" s="23" t="s">
        <v>18</v>
      </c>
      <c r="B77" s="23" t="s">
        <v>129</v>
      </c>
      <c r="C77" s="23" t="s">
        <v>75</v>
      </c>
      <c r="D77" s="50" t="str">
        <f>IF(Gesamtüberblick!D22="","ND",Gesamtüberblick!D22)</f>
        <v>ND</v>
      </c>
      <c r="E77" t="s">
        <v>9</v>
      </c>
    </row>
    <row r="78" spans="1:8" x14ac:dyDescent="0.25">
      <c r="A78" s="23" t="s">
        <v>18</v>
      </c>
      <c r="B78" s="23" t="s">
        <v>129</v>
      </c>
      <c r="C78" s="23" t="s">
        <v>81</v>
      </c>
      <c r="D78" s="50" t="str">
        <f>IF(Gesamtüberblick!D28="","ND",Gesamtüberblick!D28)</f>
        <v>ND</v>
      </c>
      <c r="E78" t="s">
        <v>9</v>
      </c>
      <c r="H78" s="22"/>
    </row>
    <row r="79" spans="1:8" x14ac:dyDescent="0.25">
      <c r="A79" s="23" t="s">
        <v>18</v>
      </c>
      <c r="B79" s="23" t="s">
        <v>129</v>
      </c>
      <c r="C79" s="23" t="s">
        <v>139</v>
      </c>
      <c r="D79" s="50" t="str">
        <f>IF(Gesamtüberblick!D16="","ND",Gesamtüberblick!D16)</f>
        <v>ND</v>
      </c>
      <c r="E79" t="s">
        <v>197</v>
      </c>
    </row>
    <row r="80" spans="1:8" x14ac:dyDescent="0.25">
      <c r="A80" s="23" t="s">
        <v>18</v>
      </c>
      <c r="B80" s="23" t="s">
        <v>129</v>
      </c>
      <c r="C80" s="23" t="s">
        <v>137</v>
      </c>
      <c r="D80" s="50" t="str">
        <f>IF(Gesamtüberblick!D15="","ND",Gesamtüberblick!D15)</f>
        <v>ND</v>
      </c>
      <c r="E80" t="s">
        <v>198</v>
      </c>
    </row>
    <row r="81" spans="1:8" x14ac:dyDescent="0.25">
      <c r="A81" s="23" t="s">
        <v>18</v>
      </c>
      <c r="B81" s="23" t="s">
        <v>129</v>
      </c>
      <c r="C81" s="23" t="s">
        <v>135</v>
      </c>
      <c r="D81" s="50" t="str">
        <f>IF(Gesamtüberblick!D14="","ND",Gesamtüberblick!D14)</f>
        <v>ND</v>
      </c>
      <c r="E81" t="s">
        <v>199</v>
      </c>
    </row>
    <row r="82" spans="1:8" x14ac:dyDescent="0.25">
      <c r="A82" s="23" t="s">
        <v>18</v>
      </c>
      <c r="B82" s="23" t="s">
        <v>129</v>
      </c>
      <c r="C82" s="23" t="s">
        <v>90</v>
      </c>
      <c r="D82" s="50" t="str">
        <f>IF(Gesamtüberblick!D37="","ND",Gesamtüberblick!D37)</f>
        <v>ND</v>
      </c>
      <c r="E82" t="s">
        <v>9</v>
      </c>
    </row>
    <row r="83" spans="1:8" x14ac:dyDescent="0.25">
      <c r="A83" s="23" t="s">
        <v>18</v>
      </c>
      <c r="B83" s="23" t="s">
        <v>129</v>
      </c>
      <c r="C83" s="23" t="s">
        <v>91</v>
      </c>
      <c r="D83" s="50" t="str">
        <f>IF(Gesamtüberblick!D38="","ND",Gesamtüberblick!D38)</f>
        <v>ND</v>
      </c>
      <c r="E83" t="s">
        <v>9</v>
      </c>
    </row>
    <row r="84" spans="1:8" x14ac:dyDescent="0.25">
      <c r="A84" s="23" t="s">
        <v>18</v>
      </c>
      <c r="B84" s="23" t="s">
        <v>129</v>
      </c>
      <c r="C84" s="23" t="s">
        <v>84</v>
      </c>
      <c r="D84" s="50" t="str">
        <f>IF(Gesamtüberblick!D31="","ND",Gesamtüberblick!D31)</f>
        <v>ND</v>
      </c>
      <c r="E84" t="s">
        <v>8</v>
      </c>
    </row>
    <row r="85" spans="1:8" x14ac:dyDescent="0.25">
      <c r="A85" s="23" t="s">
        <v>18</v>
      </c>
      <c r="B85" s="23" t="s">
        <v>129</v>
      </c>
      <c r="C85" s="23" t="s">
        <v>96</v>
      </c>
      <c r="D85" s="50" t="str">
        <f>IF(Gesamtüberblick!D10="","ND",Gesamtüberblick!D10)</f>
        <v>ND</v>
      </c>
      <c r="E85" t="s">
        <v>200</v>
      </c>
    </row>
    <row r="86" spans="1:8" x14ac:dyDescent="0.25">
      <c r="A86" s="23" t="s">
        <v>18</v>
      </c>
      <c r="B86" s="23" t="s">
        <v>129</v>
      </c>
      <c r="C86" s="23" t="s">
        <v>97</v>
      </c>
      <c r="D86" s="50" t="str">
        <f>IF(Gesamtüberblick!D9="","ND",Gesamtüberblick!D9)</f>
        <v>ND</v>
      </c>
      <c r="E86" t="s">
        <v>200</v>
      </c>
    </row>
    <row r="87" spans="1:8" x14ac:dyDescent="0.25">
      <c r="A87" s="23" t="s">
        <v>18</v>
      </c>
      <c r="B87" s="23" t="s">
        <v>129</v>
      </c>
      <c r="C87" s="23" t="s">
        <v>131</v>
      </c>
      <c r="D87" s="50" t="str">
        <f>IF(Gesamtüberblick!D11="","ND",Gesamtüberblick!D11)</f>
        <v>ND</v>
      </c>
      <c r="E87" t="s">
        <v>200</v>
      </c>
    </row>
    <row r="88" spans="1:8" x14ac:dyDescent="0.25">
      <c r="A88" s="23" t="s">
        <v>18</v>
      </c>
      <c r="B88" s="23" t="s">
        <v>129</v>
      </c>
      <c r="C88" s="23" t="s">
        <v>87</v>
      </c>
      <c r="D88" s="50" t="str">
        <f>IF(Gesamtüberblick!D34="","ND",Gesamtüberblick!D34)</f>
        <v>ND</v>
      </c>
      <c r="E88" t="s">
        <v>8</v>
      </c>
    </row>
    <row r="89" spans="1:8" x14ac:dyDescent="0.25">
      <c r="A89" s="23" t="s">
        <v>18</v>
      </c>
      <c r="B89" s="23" t="s">
        <v>129</v>
      </c>
      <c r="C89" s="23" t="s">
        <v>82</v>
      </c>
      <c r="D89" s="50" t="str">
        <f>IF(Gesamtüberblick!D29="","ND",Gesamtüberblick!D29)</f>
        <v>ND</v>
      </c>
      <c r="E89" t="s">
        <v>9</v>
      </c>
    </row>
    <row r="90" spans="1:8" x14ac:dyDescent="0.25">
      <c r="A90" s="23" t="s">
        <v>18</v>
      </c>
      <c r="B90" s="23" t="s">
        <v>129</v>
      </c>
      <c r="C90" s="23" t="s">
        <v>77</v>
      </c>
      <c r="D90" s="50" t="str">
        <f>IF(Gesamtüberblick!D24="","ND",Gesamtüberblick!D24)</f>
        <v>ND</v>
      </c>
      <c r="E90" t="s">
        <v>9</v>
      </c>
    </row>
    <row r="91" spans="1:8" x14ac:dyDescent="0.25">
      <c r="A91" s="23" t="s">
        <v>18</v>
      </c>
      <c r="B91" s="23" t="s">
        <v>129</v>
      </c>
      <c r="C91" s="23" t="s">
        <v>78</v>
      </c>
      <c r="D91" s="50" t="str">
        <f>IF(Gesamtüberblick!D25="","ND",Gesamtüberblick!D25)</f>
        <v>ND</v>
      </c>
      <c r="E91" t="s">
        <v>9</v>
      </c>
    </row>
    <row r="92" spans="1:8" x14ac:dyDescent="0.25">
      <c r="A92" s="23" t="s">
        <v>18</v>
      </c>
      <c r="B92" s="23" t="s">
        <v>129</v>
      </c>
      <c r="C92" s="23" t="s">
        <v>143</v>
      </c>
      <c r="D92" s="50" t="str">
        <f>IF(Gesamtüberblick!D19="","ND",Gesamtüberblick!D19)</f>
        <v>ND</v>
      </c>
      <c r="E92" t="s">
        <v>9</v>
      </c>
    </row>
    <row r="93" spans="1:8" x14ac:dyDescent="0.25">
      <c r="A93" s="23" t="s">
        <v>18</v>
      </c>
      <c r="B93" s="23" t="s">
        <v>129</v>
      </c>
      <c r="C93" s="23" t="s">
        <v>142</v>
      </c>
      <c r="D93" s="50" t="str">
        <f>IF(Gesamtüberblick!D18="","ND",Gesamtüberblick!D18)</f>
        <v>ND</v>
      </c>
      <c r="E93" t="s">
        <v>201</v>
      </c>
    </row>
    <row r="94" spans="1:8" x14ac:dyDescent="0.25">
      <c r="A94" s="23" t="s">
        <v>18</v>
      </c>
      <c r="B94" s="23" t="s">
        <v>129</v>
      </c>
      <c r="C94" s="23" t="s">
        <v>151</v>
      </c>
      <c r="D94" s="50" t="str">
        <f>IF(Gesamtüberblick!D42="","ND",Gesamtüberblick!D42)</f>
        <v>ND</v>
      </c>
      <c r="E94" t="s">
        <v>152</v>
      </c>
    </row>
    <row r="95" spans="1:8" x14ac:dyDescent="0.25">
      <c r="A95" s="23" t="s">
        <v>18</v>
      </c>
      <c r="B95" s="23" t="s">
        <v>129</v>
      </c>
      <c r="C95" s="23" t="s">
        <v>153</v>
      </c>
      <c r="D95" s="50" t="str">
        <f>IF(Gesamtüberblick!D43="","ND",Gesamtüberblick!D43)</f>
        <v>ND</v>
      </c>
      <c r="E95" t="s">
        <v>152</v>
      </c>
      <c r="H95" s="22"/>
    </row>
    <row r="96" spans="1:8" x14ac:dyDescent="0.25">
      <c r="A96" s="23" t="s">
        <v>18</v>
      </c>
      <c r="B96" s="23" t="s">
        <v>129</v>
      </c>
      <c r="C96" s="23" t="s">
        <v>149</v>
      </c>
      <c r="D96" s="50" t="str">
        <f>IF(Gesamtüberblick!D41="","ND",Gesamtüberblick!D41)</f>
        <v>ND</v>
      </c>
      <c r="E96" t="s">
        <v>150</v>
      </c>
    </row>
    <row r="97" spans="1:5" x14ac:dyDescent="0.25">
      <c r="A97" s="23" t="s">
        <v>18</v>
      </c>
      <c r="B97" s="23" t="s">
        <v>129</v>
      </c>
      <c r="C97" s="23" t="s">
        <v>148</v>
      </c>
      <c r="D97" s="50" t="str">
        <f>IF(Gesamtüberblick!D40="","ND",Gesamtüberblick!D40)</f>
        <v>ND</v>
      </c>
      <c r="E97" t="s">
        <v>202</v>
      </c>
    </row>
    <row r="98" spans="1:5" x14ac:dyDescent="0.25">
      <c r="A98" s="23" t="s">
        <v>18</v>
      </c>
      <c r="B98" s="23" t="s">
        <v>129</v>
      </c>
      <c r="C98" s="23" t="s">
        <v>154</v>
      </c>
      <c r="D98" s="50" t="str">
        <f>IF(Gesamtüberblick!D44="","ND",Gesamtüberblick!D44)</f>
        <v>ND</v>
      </c>
      <c r="E98" t="s">
        <v>203</v>
      </c>
    </row>
    <row r="99" spans="1:5" x14ac:dyDescent="0.25">
      <c r="A99" s="23" t="s">
        <v>18</v>
      </c>
      <c r="B99" s="23" t="s">
        <v>129</v>
      </c>
      <c r="C99" s="23" t="s">
        <v>146</v>
      </c>
      <c r="D99" s="50" t="str">
        <f>IF(Gesamtüberblick!D39="","ND",Gesamtüberblick!D39)</f>
        <v>ND</v>
      </c>
      <c r="E99" t="s">
        <v>204</v>
      </c>
    </row>
    <row r="100" spans="1:5" x14ac:dyDescent="0.25">
      <c r="A100" s="23" t="s">
        <v>18</v>
      </c>
      <c r="B100" s="23" t="s">
        <v>129</v>
      </c>
      <c r="C100" s="23" t="s">
        <v>89</v>
      </c>
      <c r="D100" s="50" t="str">
        <f>IF(Gesamtüberblick!D36="","ND",Gesamtüberblick!D36)</f>
        <v>ND</v>
      </c>
      <c r="E100" t="s">
        <v>8</v>
      </c>
    </row>
    <row r="101" spans="1:5" x14ac:dyDescent="0.25">
      <c r="A101" s="23" t="s">
        <v>18</v>
      </c>
      <c r="B101" s="23" t="s">
        <v>129</v>
      </c>
      <c r="C101" s="23" t="s">
        <v>88</v>
      </c>
      <c r="D101" s="50" t="str">
        <f>IF(Gesamtüberblick!D35="","ND",Gesamtüberblick!D35)</f>
        <v>ND</v>
      </c>
      <c r="E101" t="s">
        <v>8</v>
      </c>
    </row>
    <row r="102" spans="1:5" x14ac:dyDescent="0.25">
      <c r="A102" s="23" t="s">
        <v>18</v>
      </c>
      <c r="B102" s="23" t="s">
        <v>129</v>
      </c>
      <c r="C102" s="23" t="s">
        <v>133</v>
      </c>
      <c r="D102" s="50" t="str">
        <f>IF(Gesamtüberblick!D13="","ND",Gesamtüberblick!D13)</f>
        <v>ND</v>
      </c>
      <c r="E102" t="s">
        <v>205</v>
      </c>
    </row>
    <row r="103" spans="1:5" x14ac:dyDescent="0.25">
      <c r="A103" s="23" t="s">
        <v>18</v>
      </c>
      <c r="B103" s="23" t="s">
        <v>129</v>
      </c>
      <c r="C103" s="23" t="s">
        <v>144</v>
      </c>
      <c r="D103" s="50" t="str">
        <f>IF(Gesamtüberblick!D20="","ND",Gesamtüberblick!D20)</f>
        <v>ND</v>
      </c>
      <c r="E103" t="s">
        <v>206</v>
      </c>
    </row>
    <row r="104" spans="1:5" x14ac:dyDescent="0.25">
      <c r="A104" s="23" t="s">
        <v>19</v>
      </c>
      <c r="B104" s="23" t="s">
        <v>129</v>
      </c>
      <c r="C104" s="23" t="s">
        <v>132</v>
      </c>
      <c r="D104" s="50" t="str">
        <f>IF(Gesamtüberblick!E12="","ND",Gesamtüberblick!E12)</f>
        <v>ND</v>
      </c>
      <c r="E104" t="s">
        <v>195</v>
      </c>
    </row>
    <row r="105" spans="1:5" x14ac:dyDescent="0.25">
      <c r="A105" s="23" t="s">
        <v>19</v>
      </c>
      <c r="B105" s="23" t="s">
        <v>129</v>
      </c>
      <c r="C105" s="23" t="s">
        <v>194</v>
      </c>
      <c r="D105" s="50" t="str">
        <f>IF(Gesamtüberblick!E17="","ND",Gesamtüberblick!E17)</f>
        <v>ND</v>
      </c>
      <c r="E105" t="s">
        <v>196</v>
      </c>
    </row>
    <row r="106" spans="1:5" x14ac:dyDescent="0.25">
      <c r="A106" s="23" t="s">
        <v>19</v>
      </c>
      <c r="B106" s="23" t="s">
        <v>129</v>
      </c>
      <c r="C106" s="23" t="s">
        <v>80</v>
      </c>
      <c r="D106" s="50" t="str">
        <f>IF(Gesamtüberblick!E27="","ND",Gesamtüberblick!E27)</f>
        <v>ND</v>
      </c>
      <c r="E106" t="s">
        <v>8</v>
      </c>
    </row>
    <row r="107" spans="1:5" x14ac:dyDescent="0.25">
      <c r="A107" s="23" t="s">
        <v>19</v>
      </c>
      <c r="B107" s="23" t="s">
        <v>129</v>
      </c>
      <c r="C107" s="23" t="s">
        <v>83</v>
      </c>
      <c r="D107" s="50" t="str">
        <f>IF(Gesamtüberblick!E30="","ND",Gesamtüberblick!E30)</f>
        <v>ND</v>
      </c>
      <c r="E107" t="s">
        <v>37</v>
      </c>
    </row>
    <row r="108" spans="1:5" x14ac:dyDescent="0.25">
      <c r="A108" s="23" t="s">
        <v>19</v>
      </c>
      <c r="B108" s="23" t="s">
        <v>129</v>
      </c>
      <c r="C108" s="23" t="s">
        <v>85</v>
      </c>
      <c r="D108" s="50" t="str">
        <f>IF(Gesamtüberblick!E32="","ND",Gesamtüberblick!E32)</f>
        <v>ND</v>
      </c>
      <c r="E108" t="s">
        <v>8</v>
      </c>
    </row>
    <row r="109" spans="1:5" x14ac:dyDescent="0.25">
      <c r="A109" s="23" t="s">
        <v>19</v>
      </c>
      <c r="B109" s="23" t="s">
        <v>129</v>
      </c>
      <c r="C109" s="23" t="s">
        <v>86</v>
      </c>
      <c r="D109" s="50" t="str">
        <f>IF(Gesamtüberblick!E33="","ND",Gesamtüberblick!E33)</f>
        <v>ND</v>
      </c>
      <c r="E109" t="s">
        <v>8</v>
      </c>
    </row>
    <row r="110" spans="1:5" x14ac:dyDescent="0.25">
      <c r="A110" s="23" t="s">
        <v>19</v>
      </c>
      <c r="B110" s="23" t="s">
        <v>129</v>
      </c>
      <c r="C110" s="23" t="s">
        <v>74</v>
      </c>
      <c r="D110" s="50" t="str">
        <f>IF(Gesamtüberblick!E21="","ND",Gesamtüberblick!E21)</f>
        <v>ND</v>
      </c>
      <c r="E110" t="s">
        <v>9</v>
      </c>
    </row>
    <row r="111" spans="1:5" x14ac:dyDescent="0.25">
      <c r="A111" s="23" t="s">
        <v>19</v>
      </c>
      <c r="B111" s="23" t="s">
        <v>129</v>
      </c>
      <c r="C111" s="23" t="s">
        <v>75</v>
      </c>
      <c r="D111" s="50" t="str">
        <f>IF(Gesamtüberblick!E22="","ND",Gesamtüberblick!E22)</f>
        <v>ND</v>
      </c>
      <c r="E111" t="s">
        <v>9</v>
      </c>
    </row>
    <row r="112" spans="1:5" x14ac:dyDescent="0.25">
      <c r="A112" s="23" t="s">
        <v>19</v>
      </c>
      <c r="B112" s="23" t="s">
        <v>129</v>
      </c>
      <c r="C112" s="23" t="s">
        <v>81</v>
      </c>
      <c r="D112" s="50" t="str">
        <f>IF(Gesamtüberblick!E28="","ND",Gesamtüberblick!E28)</f>
        <v>ND</v>
      </c>
      <c r="E112" t="s">
        <v>9</v>
      </c>
    </row>
    <row r="113" spans="1:5" x14ac:dyDescent="0.25">
      <c r="A113" s="23" t="s">
        <v>19</v>
      </c>
      <c r="B113" s="23" t="s">
        <v>129</v>
      </c>
      <c r="C113" s="23" t="s">
        <v>139</v>
      </c>
      <c r="D113" s="50" t="str">
        <f>IF(Gesamtüberblick!E16="","ND",Gesamtüberblick!E16)</f>
        <v>ND</v>
      </c>
      <c r="E113" t="s">
        <v>197</v>
      </c>
    </row>
    <row r="114" spans="1:5" x14ac:dyDescent="0.25">
      <c r="A114" s="23" t="s">
        <v>19</v>
      </c>
      <c r="B114" s="23" t="s">
        <v>129</v>
      </c>
      <c r="C114" s="23" t="s">
        <v>137</v>
      </c>
      <c r="D114" s="50" t="str">
        <f>IF(Gesamtüberblick!E15="","ND",Gesamtüberblick!E15)</f>
        <v>ND</v>
      </c>
      <c r="E114" t="s">
        <v>198</v>
      </c>
    </row>
    <row r="115" spans="1:5" x14ac:dyDescent="0.25">
      <c r="A115" s="23" t="s">
        <v>19</v>
      </c>
      <c r="B115" s="23" t="s">
        <v>129</v>
      </c>
      <c r="C115" s="23" t="s">
        <v>135</v>
      </c>
      <c r="D115" s="50" t="str">
        <f>IF(Gesamtüberblick!E14="","ND",Gesamtüberblick!E14)</f>
        <v>ND</v>
      </c>
      <c r="E115" t="s">
        <v>199</v>
      </c>
    </row>
    <row r="116" spans="1:5" x14ac:dyDescent="0.25">
      <c r="A116" s="23" t="s">
        <v>19</v>
      </c>
      <c r="B116" s="23" t="s">
        <v>129</v>
      </c>
      <c r="C116" s="23" t="s">
        <v>90</v>
      </c>
      <c r="D116" s="50" t="str">
        <f>IF(Gesamtüberblick!E37="","ND",Gesamtüberblick!E37)</f>
        <v>ND</v>
      </c>
      <c r="E116" t="s">
        <v>9</v>
      </c>
    </row>
    <row r="117" spans="1:5" x14ac:dyDescent="0.25">
      <c r="A117" s="23" t="s">
        <v>19</v>
      </c>
      <c r="B117" s="23" t="s">
        <v>129</v>
      </c>
      <c r="C117" s="23" t="s">
        <v>91</v>
      </c>
      <c r="D117" s="50" t="str">
        <f>IF(Gesamtüberblick!E38="","ND",Gesamtüberblick!E38)</f>
        <v>ND</v>
      </c>
      <c r="E117" t="s">
        <v>9</v>
      </c>
    </row>
    <row r="118" spans="1:5" x14ac:dyDescent="0.25">
      <c r="A118" s="23" t="s">
        <v>19</v>
      </c>
      <c r="B118" s="23" t="s">
        <v>129</v>
      </c>
      <c r="C118" s="23" t="s">
        <v>84</v>
      </c>
      <c r="D118" s="50" t="str">
        <f>IF(Gesamtüberblick!E31="","ND",Gesamtüberblick!E31)</f>
        <v>ND</v>
      </c>
      <c r="E118" t="s">
        <v>8</v>
      </c>
    </row>
    <row r="119" spans="1:5" x14ac:dyDescent="0.25">
      <c r="A119" s="23" t="s">
        <v>19</v>
      </c>
      <c r="B119" s="23" t="s">
        <v>129</v>
      </c>
      <c r="C119" s="23" t="s">
        <v>96</v>
      </c>
      <c r="D119" s="50" t="str">
        <f>IF(Gesamtüberblick!E10="","ND",Gesamtüberblick!E10)</f>
        <v>ND</v>
      </c>
      <c r="E119" t="s">
        <v>200</v>
      </c>
    </row>
    <row r="120" spans="1:5" x14ac:dyDescent="0.25">
      <c r="A120" s="23" t="s">
        <v>19</v>
      </c>
      <c r="B120" s="23" t="s">
        <v>129</v>
      </c>
      <c r="C120" s="23" t="s">
        <v>97</v>
      </c>
      <c r="D120" s="50" t="str">
        <f>IF(Gesamtüberblick!E9="","ND",Gesamtüberblick!E9)</f>
        <v>ND</v>
      </c>
      <c r="E120" t="s">
        <v>200</v>
      </c>
    </row>
    <row r="121" spans="1:5" x14ac:dyDescent="0.25">
      <c r="A121" s="23" t="s">
        <v>19</v>
      </c>
      <c r="B121" s="23" t="s">
        <v>129</v>
      </c>
      <c r="C121" s="23" t="s">
        <v>131</v>
      </c>
      <c r="D121" s="50" t="str">
        <f>IF(Gesamtüberblick!E11="","ND",Gesamtüberblick!E11)</f>
        <v>ND</v>
      </c>
      <c r="E121" t="s">
        <v>200</v>
      </c>
    </row>
    <row r="122" spans="1:5" x14ac:dyDescent="0.25">
      <c r="A122" s="23" t="s">
        <v>19</v>
      </c>
      <c r="B122" s="23" t="s">
        <v>129</v>
      </c>
      <c r="C122" s="23" t="s">
        <v>87</v>
      </c>
      <c r="D122" s="50" t="str">
        <f>IF(Gesamtüberblick!E34="","ND",Gesamtüberblick!E34)</f>
        <v>ND</v>
      </c>
      <c r="E122" t="s">
        <v>8</v>
      </c>
    </row>
    <row r="123" spans="1:5" x14ac:dyDescent="0.25">
      <c r="A123" s="23" t="s">
        <v>19</v>
      </c>
      <c r="B123" s="23" t="s">
        <v>129</v>
      </c>
      <c r="C123" s="23" t="s">
        <v>82</v>
      </c>
      <c r="D123" s="50" t="str">
        <f>IF(Gesamtüberblick!E29="","ND",Gesamtüberblick!E29)</f>
        <v>ND</v>
      </c>
      <c r="E123" t="s">
        <v>9</v>
      </c>
    </row>
    <row r="124" spans="1:5" x14ac:dyDescent="0.25">
      <c r="A124" s="23" t="s">
        <v>19</v>
      </c>
      <c r="B124" s="23" t="s">
        <v>129</v>
      </c>
      <c r="C124" s="23" t="s">
        <v>77</v>
      </c>
      <c r="D124" s="50" t="str">
        <f>IF(Gesamtüberblick!E24="","ND",Gesamtüberblick!E24)</f>
        <v>ND</v>
      </c>
      <c r="E124" t="s">
        <v>9</v>
      </c>
    </row>
    <row r="125" spans="1:5" x14ac:dyDescent="0.25">
      <c r="A125" s="23" t="s">
        <v>19</v>
      </c>
      <c r="B125" s="23" t="s">
        <v>129</v>
      </c>
      <c r="C125" s="23" t="s">
        <v>78</v>
      </c>
      <c r="D125" s="50" t="str">
        <f>IF(Gesamtüberblick!E25="","ND",Gesamtüberblick!E25)</f>
        <v>ND</v>
      </c>
      <c r="E125" t="s">
        <v>9</v>
      </c>
    </row>
    <row r="126" spans="1:5" x14ac:dyDescent="0.25">
      <c r="A126" s="23" t="s">
        <v>19</v>
      </c>
      <c r="B126" s="23" t="s">
        <v>129</v>
      </c>
      <c r="C126" s="23" t="s">
        <v>143</v>
      </c>
      <c r="D126" s="50" t="str">
        <f>IF(Gesamtüberblick!E19="","ND",Gesamtüberblick!E19)</f>
        <v>ND</v>
      </c>
      <c r="E126" t="s">
        <v>9</v>
      </c>
    </row>
    <row r="127" spans="1:5" x14ac:dyDescent="0.25">
      <c r="A127" s="23" t="s">
        <v>19</v>
      </c>
      <c r="B127" s="23" t="s">
        <v>129</v>
      </c>
      <c r="C127" s="23" t="s">
        <v>142</v>
      </c>
      <c r="D127" s="50" t="str">
        <f>IF(Gesamtüberblick!E18="","ND",Gesamtüberblick!E18)</f>
        <v>ND</v>
      </c>
      <c r="E127" t="s">
        <v>201</v>
      </c>
    </row>
    <row r="128" spans="1:5" x14ac:dyDescent="0.25">
      <c r="A128" s="23" t="s">
        <v>19</v>
      </c>
      <c r="B128" s="23" t="s">
        <v>129</v>
      </c>
      <c r="C128" s="23" t="s">
        <v>151</v>
      </c>
      <c r="D128" s="50" t="str">
        <f>IF(Gesamtüberblick!E42="","ND",Gesamtüberblick!E42)</f>
        <v>ND</v>
      </c>
      <c r="E128" t="s">
        <v>152</v>
      </c>
    </row>
    <row r="129" spans="1:5" x14ac:dyDescent="0.25">
      <c r="A129" s="23" t="s">
        <v>19</v>
      </c>
      <c r="B129" s="23" t="s">
        <v>129</v>
      </c>
      <c r="C129" s="23" t="s">
        <v>153</v>
      </c>
      <c r="D129" s="50" t="str">
        <f>IF(Gesamtüberblick!E43="","ND",Gesamtüberblick!E43)</f>
        <v>ND</v>
      </c>
      <c r="E129" t="s">
        <v>152</v>
      </c>
    </row>
    <row r="130" spans="1:5" x14ac:dyDescent="0.25">
      <c r="A130" s="23" t="s">
        <v>19</v>
      </c>
      <c r="B130" s="23" t="s">
        <v>129</v>
      </c>
      <c r="C130" s="23" t="s">
        <v>149</v>
      </c>
      <c r="D130" s="50" t="str">
        <f>IF(Gesamtüberblick!E41="","ND",Gesamtüberblick!E41)</f>
        <v>ND</v>
      </c>
      <c r="E130" t="s">
        <v>150</v>
      </c>
    </row>
    <row r="131" spans="1:5" x14ac:dyDescent="0.25">
      <c r="A131" s="23" t="s">
        <v>19</v>
      </c>
      <c r="B131" s="23" t="s">
        <v>129</v>
      </c>
      <c r="C131" s="23" t="s">
        <v>148</v>
      </c>
      <c r="D131" s="50" t="str">
        <f>IF(Gesamtüberblick!E40="","ND",Gesamtüberblick!E40)</f>
        <v>ND</v>
      </c>
      <c r="E131" t="s">
        <v>202</v>
      </c>
    </row>
    <row r="132" spans="1:5" x14ac:dyDescent="0.25">
      <c r="A132" s="23" t="s">
        <v>19</v>
      </c>
      <c r="B132" s="23" t="s">
        <v>129</v>
      </c>
      <c r="C132" s="23" t="s">
        <v>154</v>
      </c>
      <c r="D132" s="50" t="str">
        <f>IF(Gesamtüberblick!E44="","ND",Gesamtüberblick!E44)</f>
        <v>ND</v>
      </c>
      <c r="E132" t="s">
        <v>203</v>
      </c>
    </row>
    <row r="133" spans="1:5" x14ac:dyDescent="0.25">
      <c r="A133" s="23" t="s">
        <v>19</v>
      </c>
      <c r="B133" s="23" t="s">
        <v>129</v>
      </c>
      <c r="C133" s="23" t="s">
        <v>146</v>
      </c>
      <c r="D133" s="50" t="str">
        <f>IF(Gesamtüberblick!E39="","ND",Gesamtüberblick!E39)</f>
        <v>ND</v>
      </c>
      <c r="E133" t="s">
        <v>204</v>
      </c>
    </row>
    <row r="134" spans="1:5" x14ac:dyDescent="0.25">
      <c r="A134" s="23" t="s">
        <v>19</v>
      </c>
      <c r="B134" s="23" t="s">
        <v>129</v>
      </c>
      <c r="C134" s="23" t="s">
        <v>89</v>
      </c>
      <c r="D134" s="50" t="str">
        <f>IF(Gesamtüberblick!E36="","ND",Gesamtüberblick!E36)</f>
        <v>ND</v>
      </c>
      <c r="E134" t="s">
        <v>8</v>
      </c>
    </row>
    <row r="135" spans="1:5" x14ac:dyDescent="0.25">
      <c r="A135" s="23" t="s">
        <v>19</v>
      </c>
      <c r="B135" s="23" t="s">
        <v>129</v>
      </c>
      <c r="C135" s="23" t="s">
        <v>88</v>
      </c>
      <c r="D135" s="50" t="str">
        <f>IF(Gesamtüberblick!E35="","ND",Gesamtüberblick!E35)</f>
        <v>ND</v>
      </c>
      <c r="E135" t="s">
        <v>8</v>
      </c>
    </row>
    <row r="136" spans="1:5" x14ac:dyDescent="0.25">
      <c r="A136" s="23" t="s">
        <v>19</v>
      </c>
      <c r="B136" s="23" t="s">
        <v>129</v>
      </c>
      <c r="C136" s="23" t="s">
        <v>133</v>
      </c>
      <c r="D136" s="50" t="str">
        <f>IF(Gesamtüberblick!E13="","ND",Gesamtüberblick!E13)</f>
        <v>ND</v>
      </c>
      <c r="E136" t="s">
        <v>205</v>
      </c>
    </row>
    <row r="137" spans="1:5" x14ac:dyDescent="0.25">
      <c r="A137" s="23" t="s">
        <v>19</v>
      </c>
      <c r="B137" s="23" t="s">
        <v>129</v>
      </c>
      <c r="C137" s="23" t="s">
        <v>144</v>
      </c>
      <c r="D137" s="50" t="str">
        <f>IF(Gesamtüberblick!E20="","ND",Gesamtüberblick!E20)</f>
        <v>ND</v>
      </c>
      <c r="E137" t="s">
        <v>206</v>
      </c>
    </row>
    <row r="138" spans="1:5" x14ac:dyDescent="0.25">
      <c r="A138" s="23" t="s">
        <v>1</v>
      </c>
      <c r="B138" s="23" t="s">
        <v>129</v>
      </c>
      <c r="C138" s="23" t="s">
        <v>132</v>
      </c>
      <c r="D138" s="50">
        <f>IF(Gesamtüberblick!G12="","ND",Gesamtüberblick!G12)</f>
        <v>1.8697669999999999E-7</v>
      </c>
      <c r="E138" t="s">
        <v>195</v>
      </c>
    </row>
    <row r="139" spans="1:5" x14ac:dyDescent="0.25">
      <c r="A139" s="23" t="s">
        <v>1</v>
      </c>
      <c r="B139" s="23" t="s">
        <v>129</v>
      </c>
      <c r="C139" s="23" t="s">
        <v>194</v>
      </c>
      <c r="D139" s="50">
        <f>IF(Gesamtüberblick!G17="","ND",Gesamtüberblick!G17)</f>
        <v>3.52296E-2</v>
      </c>
      <c r="E139" t="s">
        <v>196</v>
      </c>
    </row>
    <row r="140" spans="1:5" x14ac:dyDescent="0.25">
      <c r="A140" s="23" t="s">
        <v>1</v>
      </c>
      <c r="B140" s="23" t="s">
        <v>129</v>
      </c>
      <c r="C140" s="23" t="s">
        <v>80</v>
      </c>
      <c r="D140" s="50">
        <f>IF(Gesamtüberblick!G27="","ND",Gesamtüberblick!G27)</f>
        <v>0</v>
      </c>
      <c r="E140" t="s">
        <v>8</v>
      </c>
    </row>
    <row r="141" spans="1:5" x14ac:dyDescent="0.25">
      <c r="A141" s="23" t="s">
        <v>1</v>
      </c>
      <c r="B141" s="23" t="s">
        <v>129</v>
      </c>
      <c r="C141" s="23" t="s">
        <v>83</v>
      </c>
      <c r="D141" s="50">
        <f>IF(Gesamtüberblick!G30="","ND",Gesamtüberblick!G30)</f>
        <v>1.9535607999999999E-2</v>
      </c>
      <c r="E141" t="s">
        <v>37</v>
      </c>
    </row>
    <row r="142" spans="1:5" x14ac:dyDescent="0.25">
      <c r="A142" s="23" t="s">
        <v>1</v>
      </c>
      <c r="B142" s="23" t="s">
        <v>129</v>
      </c>
      <c r="C142" s="23" t="s">
        <v>85</v>
      </c>
      <c r="D142" s="50">
        <f>IF(Gesamtüberblick!G32="","ND",Gesamtüberblick!G32)</f>
        <v>3.9794277</v>
      </c>
      <c r="E142" t="s">
        <v>8</v>
      </c>
    </row>
    <row r="143" spans="1:5" x14ac:dyDescent="0.25">
      <c r="A143" s="23" t="s">
        <v>1</v>
      </c>
      <c r="B143" s="23" t="s">
        <v>129</v>
      </c>
      <c r="C143" s="23" t="s">
        <v>86</v>
      </c>
      <c r="D143" s="50">
        <f>IF(Gesamtüberblick!G33="","ND",Gesamtüberblick!G33)</f>
        <v>4.1273136999999997E-5</v>
      </c>
      <c r="E143" t="s">
        <v>8</v>
      </c>
    </row>
    <row r="144" spans="1:5" x14ac:dyDescent="0.25">
      <c r="A144" s="23" t="s">
        <v>1</v>
      </c>
      <c r="B144" s="23" t="s">
        <v>129</v>
      </c>
      <c r="C144" s="23" t="s">
        <v>74</v>
      </c>
      <c r="D144" s="50">
        <f>IF(Gesamtüberblick!G21="","ND",Gesamtüberblick!G21)</f>
        <v>2.1860624999999998</v>
      </c>
      <c r="E144" t="s">
        <v>9</v>
      </c>
    </row>
    <row r="145" spans="1:8" x14ac:dyDescent="0.25">
      <c r="A145" s="23" t="s">
        <v>1</v>
      </c>
      <c r="B145" s="23" t="s">
        <v>129</v>
      </c>
      <c r="C145" s="23" t="s">
        <v>75</v>
      </c>
      <c r="D145" s="50">
        <f>IF(Gesamtüberblick!G22="","ND",Gesamtüberblick!G22)</f>
        <v>0</v>
      </c>
      <c r="E145" t="s">
        <v>9</v>
      </c>
      <c r="H145" s="22"/>
    </row>
    <row r="146" spans="1:8" x14ac:dyDescent="0.25">
      <c r="A146" s="23" t="s">
        <v>1</v>
      </c>
      <c r="B146" s="23" t="s">
        <v>129</v>
      </c>
      <c r="C146" s="23" t="s">
        <v>81</v>
      </c>
      <c r="D146" s="50">
        <f>IF(Gesamtüberblick!G28="","ND",Gesamtüberblick!G28)</f>
        <v>0</v>
      </c>
      <c r="E146" t="s">
        <v>9</v>
      </c>
    </row>
    <row r="147" spans="1:8" x14ac:dyDescent="0.25">
      <c r="A147" s="23" t="s">
        <v>1</v>
      </c>
      <c r="B147" s="23" t="s">
        <v>129</v>
      </c>
      <c r="C147" s="23" t="s">
        <v>139</v>
      </c>
      <c r="D147" s="50">
        <f>IF(Gesamtüberblick!G16="","ND",Gesamtüberblick!G16)</f>
        <v>5.6664758000000003E-2</v>
      </c>
      <c r="E147" t="s">
        <v>197</v>
      </c>
    </row>
    <row r="148" spans="1:8" x14ac:dyDescent="0.25">
      <c r="A148" s="23" t="s">
        <v>1</v>
      </c>
      <c r="B148" s="23" t="s">
        <v>129</v>
      </c>
      <c r="C148" s="23" t="s">
        <v>137</v>
      </c>
      <c r="D148" s="50">
        <f>IF(Gesamtüberblick!G15="","ND",Gesamtüberblick!G15)</f>
        <v>5.2436384999999999E-3</v>
      </c>
      <c r="E148" t="s">
        <v>198</v>
      </c>
    </row>
    <row r="149" spans="1:8" x14ac:dyDescent="0.25">
      <c r="A149" s="23" t="s">
        <v>1</v>
      </c>
      <c r="B149" s="23" t="s">
        <v>129</v>
      </c>
      <c r="C149" s="23" t="s">
        <v>135</v>
      </c>
      <c r="D149" s="50">
        <f>IF(Gesamtüberblick!G14="","ND",Gesamtüberblick!G14)</f>
        <v>6.3351434999999996E-4</v>
      </c>
      <c r="E149" t="s">
        <v>199</v>
      </c>
    </row>
    <row r="150" spans="1:8" x14ac:dyDescent="0.25">
      <c r="A150" s="23" t="s">
        <v>1</v>
      </c>
      <c r="B150" s="23" t="s">
        <v>129</v>
      </c>
      <c r="C150" s="23" t="s">
        <v>90</v>
      </c>
      <c r="D150" s="50">
        <f>IF(Gesamtüberblick!G37="","ND",Gesamtüberblick!G37)</f>
        <v>0</v>
      </c>
      <c r="E150" t="s">
        <v>9</v>
      </c>
    </row>
    <row r="151" spans="1:8" x14ac:dyDescent="0.25">
      <c r="A151" s="23" t="s">
        <v>1</v>
      </c>
      <c r="B151" s="23" t="s">
        <v>129</v>
      </c>
      <c r="C151" s="23" t="s">
        <v>91</v>
      </c>
      <c r="D151" s="50">
        <f>IF(Gesamtüberblick!G38="","ND",Gesamtüberblick!G38)</f>
        <v>0</v>
      </c>
      <c r="E151" t="s">
        <v>9</v>
      </c>
    </row>
    <row r="152" spans="1:8" x14ac:dyDescent="0.25">
      <c r="A152" s="23" t="s">
        <v>1</v>
      </c>
      <c r="B152" s="23" t="s">
        <v>129</v>
      </c>
      <c r="C152" s="23" t="s">
        <v>84</v>
      </c>
      <c r="D152" s="50">
        <f>IF(Gesamtüberblick!G31="","ND",Gesamtüberblick!G31)</f>
        <v>0.19474209000000001</v>
      </c>
      <c r="E152" t="s">
        <v>8</v>
      </c>
    </row>
    <row r="153" spans="1:8" x14ac:dyDescent="0.25">
      <c r="A153" s="23" t="s">
        <v>1</v>
      </c>
      <c r="B153" s="23" t="s">
        <v>129</v>
      </c>
      <c r="C153" s="23" t="s">
        <v>96</v>
      </c>
      <c r="D153" s="50">
        <f>IF(Gesamtüberblick!G10="","ND",Gesamtüberblick!G10)</f>
        <v>0</v>
      </c>
      <c r="E153" t="s">
        <v>200</v>
      </c>
    </row>
    <row r="154" spans="1:8" x14ac:dyDescent="0.25">
      <c r="A154" s="23" t="s">
        <v>1</v>
      </c>
      <c r="B154" s="23" t="s">
        <v>129</v>
      </c>
      <c r="C154" s="23" t="s">
        <v>97</v>
      </c>
      <c r="D154" s="50">
        <f>IF(Gesamtüberblick!G9="","ND",Gesamtüberblick!G9)</f>
        <v>9.1313046999999994</v>
      </c>
      <c r="E154" t="s">
        <v>200</v>
      </c>
    </row>
    <row r="155" spans="1:8" x14ac:dyDescent="0.25">
      <c r="A155" s="23" t="s">
        <v>1</v>
      </c>
      <c r="B155" s="23" t="s">
        <v>129</v>
      </c>
      <c r="C155" s="23" t="s">
        <v>131</v>
      </c>
      <c r="D155" s="50">
        <f>IF(Gesamtüberblick!G11="","ND",Gesamtüberblick!G11)</f>
        <v>3.1645072000000001E-3</v>
      </c>
      <c r="E155" t="s">
        <v>200</v>
      </c>
    </row>
    <row r="156" spans="1:8" x14ac:dyDescent="0.25">
      <c r="A156" s="23" t="s">
        <v>1</v>
      </c>
      <c r="B156" s="23" t="s">
        <v>129</v>
      </c>
      <c r="C156" s="23" t="s">
        <v>87</v>
      </c>
      <c r="D156" s="50">
        <f>IF(Gesamtüberblick!G34="","ND",Gesamtüberblick!G34)</f>
        <v>0</v>
      </c>
      <c r="E156" t="s">
        <v>8</v>
      </c>
    </row>
    <row r="157" spans="1:8" x14ac:dyDescent="0.25">
      <c r="A157" s="23" t="s">
        <v>1</v>
      </c>
      <c r="B157" s="23" t="s">
        <v>129</v>
      </c>
      <c r="C157" s="23" t="s">
        <v>82</v>
      </c>
      <c r="D157" s="50">
        <f>IF(Gesamtüberblick!G29="","ND",Gesamtüberblick!G29)</f>
        <v>0</v>
      </c>
      <c r="E157" t="s">
        <v>9</v>
      </c>
    </row>
    <row r="158" spans="1:8" x14ac:dyDescent="0.25">
      <c r="A158" s="23" t="s">
        <v>1</v>
      </c>
      <c r="B158" s="23" t="s">
        <v>129</v>
      </c>
      <c r="C158" s="23" t="s">
        <v>77</v>
      </c>
      <c r="D158" s="50">
        <f>IF(Gesamtüberblick!G24="","ND",Gesamtüberblick!G24)</f>
        <v>133.81710000000001</v>
      </c>
      <c r="E158" t="s">
        <v>9</v>
      </c>
    </row>
    <row r="159" spans="1:8" x14ac:dyDescent="0.25">
      <c r="A159" s="23" t="s">
        <v>1</v>
      </c>
      <c r="B159" s="23" t="s">
        <v>129</v>
      </c>
      <c r="C159" s="23" t="s">
        <v>78</v>
      </c>
      <c r="D159" s="50">
        <f>IF(Gesamtüberblick!G25="","ND",Gesamtüberblick!G25)</f>
        <v>0</v>
      </c>
      <c r="E159" t="s">
        <v>9</v>
      </c>
    </row>
    <row r="160" spans="1:8" x14ac:dyDescent="0.25">
      <c r="A160" s="23" t="s">
        <v>1</v>
      </c>
      <c r="B160" s="23" t="s">
        <v>129</v>
      </c>
      <c r="C160" s="23" t="s">
        <v>143</v>
      </c>
      <c r="D160" s="50">
        <f>IF(Gesamtüberblick!G19="","ND",Gesamtüberblick!G19)</f>
        <v>133.81019000000001</v>
      </c>
      <c r="E160" t="s">
        <v>9</v>
      </c>
    </row>
    <row r="161" spans="1:9" x14ac:dyDescent="0.25">
      <c r="A161" s="23" t="s">
        <v>1</v>
      </c>
      <c r="B161" s="23" t="s">
        <v>129</v>
      </c>
      <c r="C161" s="23" t="s">
        <v>142</v>
      </c>
      <c r="D161" s="50">
        <f>IF(Gesamtüberblick!G18="","ND",Gesamtüberblick!G18)</f>
        <v>2.7057620000000001E-5</v>
      </c>
      <c r="E161" t="s">
        <v>201</v>
      </c>
    </row>
    <row r="162" spans="1:9" x14ac:dyDescent="0.25">
      <c r="A162" s="23" t="s">
        <v>1</v>
      </c>
      <c r="B162" s="23" t="s">
        <v>129</v>
      </c>
      <c r="C162" s="23" t="s">
        <v>151</v>
      </c>
      <c r="D162" s="50">
        <f>IF(Gesamtüberblick!G42="","ND",Gesamtüberblick!G42)</f>
        <v>6.0879866000000003E-8</v>
      </c>
      <c r="E162" t="s">
        <v>152</v>
      </c>
    </row>
    <row r="163" spans="1:9" x14ac:dyDescent="0.25">
      <c r="A163" s="23" t="s">
        <v>1</v>
      </c>
      <c r="B163" s="23" t="s">
        <v>129</v>
      </c>
      <c r="C163" s="23" t="s">
        <v>153</v>
      </c>
      <c r="D163" s="50">
        <f>IF(Gesamtüberblick!G43="","ND",Gesamtüberblick!G43)</f>
        <v>8.7644235999999996E-8</v>
      </c>
      <c r="E163" t="s">
        <v>152</v>
      </c>
      <c r="G163" s="22"/>
      <c r="H163" s="22"/>
      <c r="I163" s="22"/>
    </row>
    <row r="164" spans="1:9" x14ac:dyDescent="0.25">
      <c r="A164" s="23" t="s">
        <v>1</v>
      </c>
      <c r="B164" s="23" t="s">
        <v>129</v>
      </c>
      <c r="C164" s="23" t="s">
        <v>149</v>
      </c>
      <c r="D164" s="50">
        <f>IF(Gesamtüberblick!G41="","ND",Gesamtüberblick!G41)</f>
        <v>33.430843299999999</v>
      </c>
      <c r="E164" t="s">
        <v>150</v>
      </c>
    </row>
    <row r="165" spans="1:9" x14ac:dyDescent="0.25">
      <c r="A165" s="23" t="s">
        <v>1</v>
      </c>
      <c r="B165" s="23" t="s">
        <v>129</v>
      </c>
      <c r="C165" s="23" t="s">
        <v>148</v>
      </c>
      <c r="D165" s="50">
        <f>IF(Gesamtüberblick!G40="","ND",Gesamtüberblick!G40)</f>
        <v>0.16657422</v>
      </c>
      <c r="E165" t="s">
        <v>202</v>
      </c>
    </row>
    <row r="166" spans="1:9" x14ac:dyDescent="0.25">
      <c r="A166" s="23" t="s">
        <v>1</v>
      </c>
      <c r="B166" s="23" t="s">
        <v>129</v>
      </c>
      <c r="C166" s="23" t="s">
        <v>154</v>
      </c>
      <c r="D166" s="50">
        <f>IF(Gesamtüberblick!G44="","ND",Gesamtüberblick!G44)</f>
        <v>114.98446</v>
      </c>
      <c r="E166" t="s">
        <v>203</v>
      </c>
    </row>
    <row r="167" spans="1:9" x14ac:dyDescent="0.25">
      <c r="A167" s="23" t="s">
        <v>1</v>
      </c>
      <c r="B167" s="23" t="s">
        <v>129</v>
      </c>
      <c r="C167" s="23" t="s">
        <v>146</v>
      </c>
      <c r="D167" s="50">
        <f>IF(Gesamtüberblick!G39="","ND",Gesamtüberblick!G39)</f>
        <v>8.0716391000000003E-7</v>
      </c>
      <c r="E167" t="s">
        <v>204</v>
      </c>
    </row>
    <row r="168" spans="1:9" x14ac:dyDescent="0.25">
      <c r="A168" s="23" t="s">
        <v>1</v>
      </c>
      <c r="B168" s="23" t="s">
        <v>129</v>
      </c>
      <c r="C168" s="23" t="s">
        <v>89</v>
      </c>
      <c r="D168" s="50">
        <f>IF(Gesamtüberblick!G36="","ND",Gesamtüberblick!G36)</f>
        <v>0</v>
      </c>
      <c r="E168" t="s">
        <v>8</v>
      </c>
    </row>
    <row r="169" spans="1:9" x14ac:dyDescent="0.25">
      <c r="A169" s="23" t="s">
        <v>1</v>
      </c>
      <c r="B169" s="23" t="s">
        <v>129</v>
      </c>
      <c r="C169" s="23" t="s">
        <v>88</v>
      </c>
      <c r="D169" s="50">
        <f>IF(Gesamtüberblick!G35="","ND",Gesamtüberblick!G35)</f>
        <v>0</v>
      </c>
      <c r="E169" t="s">
        <v>8</v>
      </c>
    </row>
    <row r="170" spans="1:9" x14ac:dyDescent="0.25">
      <c r="A170" s="23" t="s">
        <v>1</v>
      </c>
      <c r="B170" s="23" t="s">
        <v>129</v>
      </c>
      <c r="C170" s="23" t="s">
        <v>133</v>
      </c>
      <c r="D170" s="50">
        <f>IF(Gesamtüberblick!G13="","ND",Gesamtüberblick!G13)</f>
        <v>2.0600418999999998E-2</v>
      </c>
      <c r="E170" t="s">
        <v>205</v>
      </c>
    </row>
    <row r="171" spans="1:9" x14ac:dyDescent="0.25">
      <c r="A171" s="23" t="s">
        <v>1</v>
      </c>
      <c r="B171" s="23" t="s">
        <v>129</v>
      </c>
      <c r="C171" s="23" t="s">
        <v>144</v>
      </c>
      <c r="D171" s="50">
        <f>IF(Gesamtüberblick!G20="","ND",Gesamtüberblick!G20)</f>
        <v>0.79583943000000001</v>
      </c>
      <c r="E171" t="s">
        <v>206</v>
      </c>
    </row>
    <row r="172" spans="1:9" x14ac:dyDescent="0.25">
      <c r="A172" s="23" t="s">
        <v>2</v>
      </c>
      <c r="B172" s="23" t="s">
        <v>129</v>
      </c>
      <c r="C172" s="23" t="s">
        <v>132</v>
      </c>
      <c r="D172" s="50">
        <f>IF(Gesamtüberblick!H12="","ND",Gesamtüberblick!H12)</f>
        <v>2.1126298999999999E-7</v>
      </c>
      <c r="E172" t="s">
        <v>195</v>
      </c>
    </row>
    <row r="173" spans="1:9" x14ac:dyDescent="0.25">
      <c r="A173" s="23" t="s">
        <v>2</v>
      </c>
      <c r="B173" s="23" t="s">
        <v>129</v>
      </c>
      <c r="C173" s="23" t="s">
        <v>194</v>
      </c>
      <c r="D173" s="50">
        <f>IF(Gesamtüberblick!H17="","ND",Gesamtüberblick!H17)</f>
        <v>6.3395635000000006E-2</v>
      </c>
      <c r="E173" t="s">
        <v>196</v>
      </c>
    </row>
    <row r="174" spans="1:9" x14ac:dyDescent="0.25">
      <c r="A174" s="23" t="s">
        <v>2</v>
      </c>
      <c r="B174" s="23" t="s">
        <v>129</v>
      </c>
      <c r="C174" s="23" t="s">
        <v>80</v>
      </c>
      <c r="D174" s="50">
        <f>IF(Gesamtüberblick!H27="","ND",Gesamtüberblick!H27)</f>
        <v>0</v>
      </c>
      <c r="E174" t="s">
        <v>8</v>
      </c>
    </row>
    <row r="175" spans="1:9" x14ac:dyDescent="0.25">
      <c r="A175" s="23" t="s">
        <v>2</v>
      </c>
      <c r="B175" s="23" t="s">
        <v>129</v>
      </c>
      <c r="C175" s="23" t="s">
        <v>83</v>
      </c>
      <c r="D175" s="50">
        <f>IF(Gesamtüberblick!H30="","ND",Gesamtüberblick!H30)</f>
        <v>6.8996536999999997E-2</v>
      </c>
      <c r="E175" t="s">
        <v>37</v>
      </c>
    </row>
    <row r="176" spans="1:9" x14ac:dyDescent="0.25">
      <c r="A176" s="23" t="s">
        <v>2</v>
      </c>
      <c r="B176" s="23" t="s">
        <v>129</v>
      </c>
      <c r="C176" s="23" t="s">
        <v>85</v>
      </c>
      <c r="D176" s="50">
        <f>IF(Gesamtüberblick!H32="","ND",Gesamtüberblick!H32)</f>
        <v>31.711555000000001</v>
      </c>
      <c r="E176" t="s">
        <v>8</v>
      </c>
    </row>
    <row r="177" spans="1:11" x14ac:dyDescent="0.25">
      <c r="A177" s="23" t="s">
        <v>2</v>
      </c>
      <c r="B177" s="23" t="s">
        <v>129</v>
      </c>
      <c r="C177" s="23" t="s">
        <v>86</v>
      </c>
      <c r="D177" s="50">
        <f>IF(Gesamtüberblick!H33="","ND",Gesamtüberblick!H33)</f>
        <v>1.3019200999999999E-4</v>
      </c>
      <c r="E177" t="s">
        <v>8</v>
      </c>
    </row>
    <row r="178" spans="1:11" x14ac:dyDescent="0.25">
      <c r="A178" s="23" t="s">
        <v>2</v>
      </c>
      <c r="B178" s="23" t="s">
        <v>129</v>
      </c>
      <c r="C178" s="23" t="s">
        <v>74</v>
      </c>
      <c r="D178" s="50">
        <f>IF(Gesamtüberblick!H21="","ND",Gesamtüberblick!H21)</f>
        <v>593.72014999999999</v>
      </c>
      <c r="E178" t="s">
        <v>9</v>
      </c>
    </row>
    <row r="179" spans="1:11" x14ac:dyDescent="0.25">
      <c r="A179" s="23" t="s">
        <v>2</v>
      </c>
      <c r="B179" s="23" t="s">
        <v>129</v>
      </c>
      <c r="C179" s="23" t="s">
        <v>75</v>
      </c>
      <c r="D179" s="50">
        <f>IF(Gesamtüberblick!H22="","ND",Gesamtüberblick!H22)</f>
        <v>0</v>
      </c>
      <c r="E179" t="s">
        <v>9</v>
      </c>
      <c r="G179" s="22"/>
      <c r="H179" s="22"/>
      <c r="I179" s="22"/>
      <c r="J179" s="22"/>
      <c r="K179" s="22"/>
    </row>
    <row r="180" spans="1:11" x14ac:dyDescent="0.25">
      <c r="A180" s="23" t="s">
        <v>2</v>
      </c>
      <c r="B180" s="23" t="s">
        <v>129</v>
      </c>
      <c r="C180" s="23" t="s">
        <v>81</v>
      </c>
      <c r="D180" s="50">
        <f>IF(Gesamtüberblick!H28="","ND",Gesamtüberblick!H28)</f>
        <v>0</v>
      </c>
      <c r="E180" t="s">
        <v>9</v>
      </c>
    </row>
    <row r="181" spans="1:11" x14ac:dyDescent="0.25">
      <c r="A181" s="23" t="s">
        <v>2</v>
      </c>
      <c r="B181" s="23" t="s">
        <v>129</v>
      </c>
      <c r="C181" s="23" t="s">
        <v>139</v>
      </c>
      <c r="D181" s="50">
        <f>IF(Gesamtüberblick!H16="","ND",Gesamtüberblick!H16)</f>
        <v>0.18370831000000001</v>
      </c>
      <c r="E181" t="s">
        <v>197</v>
      </c>
    </row>
    <row r="182" spans="1:11" x14ac:dyDescent="0.25">
      <c r="A182" s="23" t="s">
        <v>2</v>
      </c>
      <c r="B182" s="23" t="s">
        <v>129</v>
      </c>
      <c r="C182" s="23" t="s">
        <v>137</v>
      </c>
      <c r="D182" s="50">
        <f>IF(Gesamtüberblick!H15="","ND",Gesamtüberblick!H15)</f>
        <v>1.6764900999999999E-2</v>
      </c>
      <c r="E182" t="s">
        <v>198</v>
      </c>
    </row>
    <row r="183" spans="1:11" x14ac:dyDescent="0.25">
      <c r="A183" s="23" t="s">
        <v>2</v>
      </c>
      <c r="B183" s="23" t="s">
        <v>129</v>
      </c>
      <c r="C183" s="23" t="s">
        <v>135</v>
      </c>
      <c r="D183" s="50">
        <f>IF(Gesamtüberblick!H14="","ND",Gesamtüberblick!H14)</f>
        <v>1.7072172000000001E-3</v>
      </c>
      <c r="E183" t="s">
        <v>199</v>
      </c>
    </row>
    <row r="184" spans="1:11" x14ac:dyDescent="0.25">
      <c r="A184" s="23" t="s">
        <v>2</v>
      </c>
      <c r="B184" s="23" t="s">
        <v>129</v>
      </c>
      <c r="C184" s="23" t="s">
        <v>90</v>
      </c>
      <c r="D184" s="50">
        <f>IF(Gesamtüberblick!H37="","ND",Gesamtüberblick!H37)</f>
        <v>29.045000000000002</v>
      </c>
      <c r="E184" t="s">
        <v>9</v>
      </c>
    </row>
    <row r="185" spans="1:11" x14ac:dyDescent="0.25">
      <c r="A185" s="23" t="s">
        <v>2</v>
      </c>
      <c r="B185" s="23" t="s">
        <v>129</v>
      </c>
      <c r="C185" s="23" t="s">
        <v>91</v>
      </c>
      <c r="D185" s="50">
        <f>IF(Gesamtüberblick!H38="","ND",Gesamtüberblick!H38)</f>
        <v>73.42</v>
      </c>
      <c r="E185" t="s">
        <v>9</v>
      </c>
    </row>
    <row r="186" spans="1:11" x14ac:dyDescent="0.25">
      <c r="A186" s="23" t="s">
        <v>2</v>
      </c>
      <c r="B186" s="23" t="s">
        <v>129</v>
      </c>
      <c r="C186" s="23" t="s">
        <v>84</v>
      </c>
      <c r="D186" s="50">
        <f>IF(Gesamtüberblick!H31="","ND",Gesamtüberblick!H31)</f>
        <v>0.34703888999999999</v>
      </c>
      <c r="E186" t="s">
        <v>8</v>
      </c>
    </row>
    <row r="187" spans="1:11" x14ac:dyDescent="0.25">
      <c r="A187" s="23" t="s">
        <v>2</v>
      </c>
      <c r="B187" s="23" t="s">
        <v>129</v>
      </c>
      <c r="C187" s="23" t="s">
        <v>96</v>
      </c>
      <c r="D187" s="50">
        <f>IF(Gesamtüberblick!H10="","ND",Gesamtüberblick!H10)</f>
        <v>0</v>
      </c>
      <c r="E187" t="s">
        <v>200</v>
      </c>
    </row>
    <row r="188" spans="1:11" x14ac:dyDescent="0.25">
      <c r="A188" s="23" t="s">
        <v>2</v>
      </c>
      <c r="B188" s="23" t="s">
        <v>129</v>
      </c>
      <c r="C188" s="23" t="s">
        <v>97</v>
      </c>
      <c r="D188" s="50">
        <f>IF(Gesamtüberblick!H9="","ND",Gesamtüberblick!H9)</f>
        <v>8.7868838</v>
      </c>
      <c r="E188" t="s">
        <v>200</v>
      </c>
    </row>
    <row r="189" spans="1:11" x14ac:dyDescent="0.25">
      <c r="A189" s="23" t="s">
        <v>2</v>
      </c>
      <c r="B189" s="23" t="s">
        <v>129</v>
      </c>
      <c r="C189" s="23" t="s">
        <v>131</v>
      </c>
      <c r="D189" s="50">
        <f>IF(Gesamtüberblick!H11="","ND",Gesamtüberblick!H11)</f>
        <v>3.1377032999999999E-2</v>
      </c>
      <c r="E189" t="s">
        <v>200</v>
      </c>
    </row>
    <row r="190" spans="1:11" x14ac:dyDescent="0.25">
      <c r="A190" s="23" t="s">
        <v>2</v>
      </c>
      <c r="B190" s="23" t="s">
        <v>129</v>
      </c>
      <c r="C190" s="23" t="s">
        <v>87</v>
      </c>
      <c r="D190" s="50">
        <f>IF(Gesamtüberblick!H34="","ND",Gesamtüberblick!H34)</f>
        <v>0</v>
      </c>
      <c r="E190" t="s">
        <v>8</v>
      </c>
    </row>
    <row r="191" spans="1:11" x14ac:dyDescent="0.25">
      <c r="A191" s="23" t="s">
        <v>2</v>
      </c>
      <c r="B191" s="23" t="s">
        <v>129</v>
      </c>
      <c r="C191" s="23" t="s">
        <v>82</v>
      </c>
      <c r="D191" s="50">
        <f>IF(Gesamtüberblick!H29="","ND",Gesamtüberblick!H29)</f>
        <v>0</v>
      </c>
      <c r="E191" t="s">
        <v>9</v>
      </c>
    </row>
    <row r="192" spans="1:11" x14ac:dyDescent="0.25">
      <c r="A192" s="23" t="s">
        <v>2</v>
      </c>
      <c r="B192" s="23" t="s">
        <v>129</v>
      </c>
      <c r="C192" s="23" t="s">
        <v>77</v>
      </c>
      <c r="D192" s="50">
        <f>IF(Gesamtüberblick!H24="","ND",Gesamtüberblick!H24)</f>
        <v>131.42069000000001</v>
      </c>
      <c r="E192" t="s">
        <v>9</v>
      </c>
    </row>
    <row r="193" spans="1:7" x14ac:dyDescent="0.25">
      <c r="A193" s="23" t="s">
        <v>2</v>
      </c>
      <c r="B193" s="23" t="s">
        <v>129</v>
      </c>
      <c r="C193" s="23" t="s">
        <v>78</v>
      </c>
      <c r="D193" s="50">
        <f>IF(Gesamtüberblick!H25="","ND",Gesamtüberblick!H25)</f>
        <v>-32.520000000000003</v>
      </c>
      <c r="E193" t="s">
        <v>9</v>
      </c>
    </row>
    <row r="194" spans="1:7" x14ac:dyDescent="0.25">
      <c r="A194" s="23" t="s">
        <v>2</v>
      </c>
      <c r="B194" s="23" t="s">
        <v>129</v>
      </c>
      <c r="C194" s="23" t="s">
        <v>143</v>
      </c>
      <c r="D194" s="50">
        <f>IF(Gesamtüberblick!H19="","ND",Gesamtüberblick!H19)</f>
        <v>98.866747000000004</v>
      </c>
      <c r="E194" t="s">
        <v>9</v>
      </c>
    </row>
    <row r="195" spans="1:7" x14ac:dyDescent="0.25">
      <c r="A195" s="23" t="s">
        <v>2</v>
      </c>
      <c r="B195" s="23" t="s">
        <v>129</v>
      </c>
      <c r="C195" s="23" t="s">
        <v>142</v>
      </c>
      <c r="D195" s="50">
        <f>IF(Gesamtüberblick!H18="","ND",Gesamtüberblick!H18)</f>
        <v>2.7520163999999999E-5</v>
      </c>
      <c r="E195" t="s">
        <v>201</v>
      </c>
    </row>
    <row r="196" spans="1:7" x14ac:dyDescent="0.25">
      <c r="A196" s="23" t="s">
        <v>2</v>
      </c>
      <c r="B196" s="23" t="s">
        <v>129</v>
      </c>
      <c r="C196" s="23" t="s">
        <v>151</v>
      </c>
      <c r="D196" s="50">
        <f>IF(Gesamtüberblick!H42="","ND",Gesamtüberblick!H42)</f>
        <v>6.3834666999999999E-8</v>
      </c>
      <c r="E196" t="s">
        <v>152</v>
      </c>
    </row>
    <row r="197" spans="1:7" x14ac:dyDescent="0.25">
      <c r="A197" s="23" t="s">
        <v>2</v>
      </c>
      <c r="B197" s="23" t="s">
        <v>129</v>
      </c>
      <c r="C197" s="23" t="s">
        <v>153</v>
      </c>
      <c r="D197" s="50">
        <f>IF(Gesamtüberblick!H43="","ND",Gesamtüberblick!H43)</f>
        <v>9.5152568E-8</v>
      </c>
      <c r="E197" t="s">
        <v>152</v>
      </c>
    </row>
    <row r="198" spans="1:7" x14ac:dyDescent="0.25">
      <c r="A198" s="23" t="s">
        <v>2</v>
      </c>
      <c r="B198" s="23" t="s">
        <v>129</v>
      </c>
      <c r="C198" s="23" t="s">
        <v>149</v>
      </c>
      <c r="D198" s="50">
        <f>IF(Gesamtüberblick!H41="","ND",Gesamtüberblick!H41)</f>
        <v>41.013463000000002</v>
      </c>
      <c r="E198" t="s">
        <v>150</v>
      </c>
      <c r="F198" s="22"/>
      <c r="G198" s="22"/>
    </row>
    <row r="199" spans="1:7" x14ac:dyDescent="0.25">
      <c r="A199" s="23" t="s">
        <v>2</v>
      </c>
      <c r="B199" s="23" t="s">
        <v>129</v>
      </c>
      <c r="C199" s="23" t="s">
        <v>148</v>
      </c>
      <c r="D199" s="50">
        <f>IF(Gesamtüberblick!H40="","ND",Gesamtüberblick!H40)</f>
        <v>0.51187408000000001</v>
      </c>
      <c r="E199" t="s">
        <v>202</v>
      </c>
    </row>
    <row r="200" spans="1:7" x14ac:dyDescent="0.25">
      <c r="A200" s="23" t="s">
        <v>2</v>
      </c>
      <c r="B200" s="23" t="s">
        <v>129</v>
      </c>
      <c r="C200" s="23" t="s">
        <v>154</v>
      </c>
      <c r="D200" s="50">
        <f>IF(Gesamtüberblick!H44="","ND",Gesamtüberblick!H44)</f>
        <v>3134.0021999999999</v>
      </c>
      <c r="E200" t="s">
        <v>203</v>
      </c>
    </row>
    <row r="201" spans="1:7" x14ac:dyDescent="0.25">
      <c r="A201" s="23" t="s">
        <v>2</v>
      </c>
      <c r="B201" s="23" t="s">
        <v>129</v>
      </c>
      <c r="C201" s="23" t="s">
        <v>146</v>
      </c>
      <c r="D201" s="50">
        <f>IF(Gesamtüberblick!H39="","ND",Gesamtüberblick!H39)</f>
        <v>1.8233488999999999E-6</v>
      </c>
      <c r="E201" t="s">
        <v>204</v>
      </c>
    </row>
    <row r="202" spans="1:7" x14ac:dyDescent="0.25">
      <c r="A202" s="23" t="s">
        <v>2</v>
      </c>
      <c r="B202" s="23" t="s">
        <v>129</v>
      </c>
      <c r="C202" s="23" t="s">
        <v>89</v>
      </c>
      <c r="D202" s="50">
        <f>IF(Gesamtüberblick!H36="","ND",Gesamtüberblick!H36)</f>
        <v>0</v>
      </c>
      <c r="E202" t="s">
        <v>8</v>
      </c>
    </row>
    <row r="203" spans="1:7" x14ac:dyDescent="0.25">
      <c r="A203" s="23" t="s">
        <v>2</v>
      </c>
      <c r="B203" s="23" t="s">
        <v>129</v>
      </c>
      <c r="C203" s="23" t="s">
        <v>88</v>
      </c>
      <c r="D203" s="50">
        <f>IF(Gesamtüberblick!H35="","ND",Gesamtüberblick!H35)</f>
        <v>0</v>
      </c>
      <c r="E203" t="s">
        <v>8</v>
      </c>
    </row>
    <row r="204" spans="1:7" x14ac:dyDescent="0.25">
      <c r="A204" s="23" t="s">
        <v>2</v>
      </c>
      <c r="B204" s="23" t="s">
        <v>129</v>
      </c>
      <c r="C204" s="23" t="s">
        <v>133</v>
      </c>
      <c r="D204" s="50">
        <f>IF(Gesamtüberblick!H13="","ND",Gesamtüberblick!H13)</f>
        <v>4.4039433000000003E-2</v>
      </c>
      <c r="E204" t="s">
        <v>205</v>
      </c>
    </row>
    <row r="205" spans="1:7" x14ac:dyDescent="0.25">
      <c r="A205" s="23" t="s">
        <v>2</v>
      </c>
      <c r="B205" s="23" t="s">
        <v>129</v>
      </c>
      <c r="C205" s="23" t="s">
        <v>144</v>
      </c>
      <c r="D205" s="50">
        <f>IF(Gesamtüberblick!H20="","ND",Gesamtüberblick!H20)</f>
        <v>2.6257896000000001</v>
      </c>
      <c r="E205" t="s">
        <v>206</v>
      </c>
    </row>
    <row r="206" spans="1:7" x14ac:dyDescent="0.25">
      <c r="A206" s="23" t="s">
        <v>10</v>
      </c>
      <c r="B206" s="23" t="s">
        <v>129</v>
      </c>
      <c r="C206" s="23" t="s">
        <v>132</v>
      </c>
      <c r="D206" s="50">
        <f>IF(Gesamtüberblick!I12="","ND",Gesamtüberblick!I12)</f>
        <v>0</v>
      </c>
      <c r="E206" t="s">
        <v>195</v>
      </c>
    </row>
    <row r="207" spans="1:7" x14ac:dyDescent="0.25">
      <c r="A207" s="23" t="s">
        <v>10</v>
      </c>
      <c r="B207" s="23" t="s">
        <v>129</v>
      </c>
      <c r="C207" s="23" t="s">
        <v>194</v>
      </c>
      <c r="D207" s="50">
        <f>IF(Gesamtüberblick!I17="","ND",Gesamtüberblick!I17)</f>
        <v>0</v>
      </c>
      <c r="E207" t="s">
        <v>196</v>
      </c>
    </row>
    <row r="208" spans="1:7" x14ac:dyDescent="0.25">
      <c r="A208" s="23" t="s">
        <v>10</v>
      </c>
      <c r="B208" s="23" t="s">
        <v>129</v>
      </c>
      <c r="C208" s="23" t="s">
        <v>80</v>
      </c>
      <c r="D208" s="50">
        <f>IF(Gesamtüberblick!I27="","ND",Gesamtüberblick!I27)</f>
        <v>0</v>
      </c>
      <c r="E208" t="s">
        <v>8</v>
      </c>
    </row>
    <row r="209" spans="1:7" x14ac:dyDescent="0.25">
      <c r="A209" s="23" t="s">
        <v>10</v>
      </c>
      <c r="B209" s="23" t="s">
        <v>129</v>
      </c>
      <c r="C209" s="23" t="s">
        <v>83</v>
      </c>
      <c r="D209" s="50">
        <f>IF(Gesamtüberblick!I30="","ND",Gesamtüberblick!I30)</f>
        <v>0</v>
      </c>
      <c r="E209" t="s">
        <v>37</v>
      </c>
    </row>
    <row r="210" spans="1:7" x14ac:dyDescent="0.25">
      <c r="A210" s="23" t="s">
        <v>10</v>
      </c>
      <c r="B210" s="23" t="s">
        <v>129</v>
      </c>
      <c r="C210" s="23" t="s">
        <v>85</v>
      </c>
      <c r="D210" s="50">
        <f>IF(Gesamtüberblick!I32="","ND",Gesamtüberblick!I32)</f>
        <v>0</v>
      </c>
      <c r="E210" t="s">
        <v>8</v>
      </c>
    </row>
    <row r="211" spans="1:7" x14ac:dyDescent="0.25">
      <c r="A211" s="23" t="s">
        <v>10</v>
      </c>
      <c r="B211" s="23" t="s">
        <v>129</v>
      </c>
      <c r="C211" s="23" t="s">
        <v>86</v>
      </c>
      <c r="D211" s="50">
        <f>IF(Gesamtüberblick!I33="","ND",Gesamtüberblick!I33)</f>
        <v>0</v>
      </c>
      <c r="E211" t="s">
        <v>8</v>
      </c>
    </row>
    <row r="212" spans="1:7" x14ac:dyDescent="0.25">
      <c r="A212" s="23" t="s">
        <v>10</v>
      </c>
      <c r="B212" s="23" t="s">
        <v>129</v>
      </c>
      <c r="C212" s="23" t="s">
        <v>74</v>
      </c>
      <c r="D212" s="50">
        <f>IF(Gesamtüberblick!I21="","ND",Gesamtüberblick!I21)</f>
        <v>0</v>
      </c>
      <c r="E212" t="s">
        <v>9</v>
      </c>
    </row>
    <row r="213" spans="1:7" x14ac:dyDescent="0.25">
      <c r="A213" s="23" t="s">
        <v>10</v>
      </c>
      <c r="B213" s="23" t="s">
        <v>129</v>
      </c>
      <c r="C213" s="23" t="s">
        <v>75</v>
      </c>
      <c r="D213" s="50">
        <f>IF(Gesamtüberblick!I22="","ND",Gesamtüberblick!I22)</f>
        <v>0</v>
      </c>
      <c r="E213" t="s">
        <v>9</v>
      </c>
    </row>
    <row r="214" spans="1:7" x14ac:dyDescent="0.25">
      <c r="A214" s="23" t="s">
        <v>10</v>
      </c>
      <c r="B214" s="23" t="s">
        <v>129</v>
      </c>
      <c r="C214" s="23" t="s">
        <v>81</v>
      </c>
      <c r="D214" s="50">
        <f>IF(Gesamtüberblick!I28="","ND",Gesamtüberblick!I28)</f>
        <v>0</v>
      </c>
      <c r="E214" t="s">
        <v>9</v>
      </c>
      <c r="F214" s="22"/>
      <c r="G214" s="22"/>
    </row>
    <row r="215" spans="1:7" x14ac:dyDescent="0.25">
      <c r="A215" s="23" t="s">
        <v>10</v>
      </c>
      <c r="B215" s="23" t="s">
        <v>129</v>
      </c>
      <c r="C215" s="23" t="s">
        <v>139</v>
      </c>
      <c r="D215" s="50">
        <f>IF(Gesamtüberblick!I16="","ND",Gesamtüberblick!I16)</f>
        <v>0</v>
      </c>
      <c r="E215" t="s">
        <v>197</v>
      </c>
    </row>
    <row r="216" spans="1:7" x14ac:dyDescent="0.25">
      <c r="A216" s="23" t="s">
        <v>10</v>
      </c>
      <c r="B216" s="23" t="s">
        <v>129</v>
      </c>
      <c r="C216" s="23" t="s">
        <v>137</v>
      </c>
      <c r="D216" s="50">
        <f>IF(Gesamtüberblick!I15="","ND",Gesamtüberblick!I15)</f>
        <v>0</v>
      </c>
      <c r="E216" t="s">
        <v>198</v>
      </c>
    </row>
    <row r="217" spans="1:7" x14ac:dyDescent="0.25">
      <c r="A217" s="23" t="s">
        <v>10</v>
      </c>
      <c r="B217" s="23" t="s">
        <v>129</v>
      </c>
      <c r="C217" s="23" t="s">
        <v>135</v>
      </c>
      <c r="D217" s="50">
        <f>IF(Gesamtüberblick!I14="","ND",Gesamtüberblick!I14)</f>
        <v>0</v>
      </c>
      <c r="E217" t="s">
        <v>199</v>
      </c>
    </row>
    <row r="218" spans="1:7" x14ac:dyDescent="0.25">
      <c r="A218" s="23" t="s">
        <v>10</v>
      </c>
      <c r="B218" s="23" t="s">
        <v>129</v>
      </c>
      <c r="C218" s="23" t="s">
        <v>90</v>
      </c>
      <c r="D218" s="50">
        <f>IF(Gesamtüberblick!I37="","ND",Gesamtüberblick!I37)</f>
        <v>0</v>
      </c>
      <c r="E218" t="s">
        <v>9</v>
      </c>
    </row>
    <row r="219" spans="1:7" x14ac:dyDescent="0.25">
      <c r="A219" s="23" t="s">
        <v>10</v>
      </c>
      <c r="B219" s="23" t="s">
        <v>129</v>
      </c>
      <c r="C219" s="23" t="s">
        <v>91</v>
      </c>
      <c r="D219" s="50">
        <f>IF(Gesamtüberblick!I38="","ND",Gesamtüberblick!I38)</f>
        <v>0</v>
      </c>
      <c r="E219" t="s">
        <v>9</v>
      </c>
    </row>
    <row r="220" spans="1:7" x14ac:dyDescent="0.25">
      <c r="A220" s="23" t="s">
        <v>10</v>
      </c>
      <c r="B220" s="23" t="s">
        <v>129</v>
      </c>
      <c r="C220" s="23" t="s">
        <v>84</v>
      </c>
      <c r="D220" s="50">
        <f>IF(Gesamtüberblick!I31="","ND",Gesamtüberblick!I31)</f>
        <v>0</v>
      </c>
      <c r="E220" t="s">
        <v>8</v>
      </c>
    </row>
    <row r="221" spans="1:7" x14ac:dyDescent="0.25">
      <c r="A221" s="23" t="s">
        <v>10</v>
      </c>
      <c r="B221" s="23" t="s">
        <v>129</v>
      </c>
      <c r="C221" s="23" t="s">
        <v>96</v>
      </c>
      <c r="D221" s="50">
        <f>IF(Gesamtüberblick!I10="","ND",Gesamtüberblick!I10)</f>
        <v>0</v>
      </c>
      <c r="E221" t="s">
        <v>200</v>
      </c>
    </row>
    <row r="222" spans="1:7" x14ac:dyDescent="0.25">
      <c r="A222" s="23" t="s">
        <v>10</v>
      </c>
      <c r="B222" s="23" t="s">
        <v>129</v>
      </c>
      <c r="C222" s="23" t="s">
        <v>97</v>
      </c>
      <c r="D222" s="50">
        <f>IF(Gesamtüberblick!I9="","ND",Gesamtüberblick!I9)</f>
        <v>0</v>
      </c>
      <c r="E222" t="s">
        <v>200</v>
      </c>
    </row>
    <row r="223" spans="1:7" x14ac:dyDescent="0.25">
      <c r="A223" s="23" t="s">
        <v>10</v>
      </c>
      <c r="B223" s="23" t="s">
        <v>129</v>
      </c>
      <c r="C223" s="23" t="s">
        <v>131</v>
      </c>
      <c r="D223" s="50">
        <f>IF(Gesamtüberblick!I11="","ND",Gesamtüberblick!I11)</f>
        <v>0</v>
      </c>
      <c r="E223" t="s">
        <v>200</v>
      </c>
    </row>
    <row r="224" spans="1:7" x14ac:dyDescent="0.25">
      <c r="A224" s="23" t="s">
        <v>10</v>
      </c>
      <c r="B224" s="23" t="s">
        <v>129</v>
      </c>
      <c r="C224" s="23" t="s">
        <v>87</v>
      </c>
      <c r="D224" s="50">
        <f>IF(Gesamtüberblick!I34="","ND",Gesamtüberblick!I34)</f>
        <v>0</v>
      </c>
      <c r="E224" t="s">
        <v>8</v>
      </c>
    </row>
    <row r="225" spans="1:8" x14ac:dyDescent="0.25">
      <c r="A225" s="23" t="s">
        <v>10</v>
      </c>
      <c r="B225" s="23" t="s">
        <v>129</v>
      </c>
      <c r="C225" s="23" t="s">
        <v>82</v>
      </c>
      <c r="D225" s="50">
        <f>IF(Gesamtüberblick!I29="","ND",Gesamtüberblick!I29)</f>
        <v>0</v>
      </c>
      <c r="E225" t="s">
        <v>9</v>
      </c>
    </row>
    <row r="226" spans="1:8" x14ac:dyDescent="0.25">
      <c r="A226" s="23" t="s">
        <v>10</v>
      </c>
      <c r="B226" s="23" t="s">
        <v>129</v>
      </c>
      <c r="C226" s="23" t="s">
        <v>77</v>
      </c>
      <c r="D226" s="50">
        <f>IF(Gesamtüberblick!I24="","ND",Gesamtüberblick!I24)</f>
        <v>0</v>
      </c>
      <c r="E226" t="s">
        <v>9</v>
      </c>
    </row>
    <row r="227" spans="1:8" x14ac:dyDescent="0.25">
      <c r="A227" s="23" t="s">
        <v>10</v>
      </c>
      <c r="B227" s="23" t="s">
        <v>129</v>
      </c>
      <c r="C227" s="23" t="s">
        <v>78</v>
      </c>
      <c r="D227" s="50">
        <f>IF(Gesamtüberblick!I25="","ND",Gesamtüberblick!I25)</f>
        <v>0</v>
      </c>
      <c r="E227" t="s">
        <v>9</v>
      </c>
    </row>
    <row r="228" spans="1:8" x14ac:dyDescent="0.25">
      <c r="A228" s="23" t="s">
        <v>10</v>
      </c>
      <c r="B228" s="23" t="s">
        <v>129</v>
      </c>
      <c r="C228" s="23" t="s">
        <v>143</v>
      </c>
      <c r="D228" s="50">
        <f>IF(Gesamtüberblick!I19="","ND",Gesamtüberblick!I19)</f>
        <v>0</v>
      </c>
      <c r="E228" t="s">
        <v>9</v>
      </c>
    </row>
    <row r="229" spans="1:8" x14ac:dyDescent="0.25">
      <c r="A229" s="23" t="s">
        <v>10</v>
      </c>
      <c r="B229" s="23" t="s">
        <v>129</v>
      </c>
      <c r="C229" s="23" t="s">
        <v>142</v>
      </c>
      <c r="D229" s="50">
        <f>IF(Gesamtüberblick!I18="","ND",Gesamtüberblick!I18)</f>
        <v>0</v>
      </c>
      <c r="E229" t="s">
        <v>201</v>
      </c>
    </row>
    <row r="230" spans="1:8" x14ac:dyDescent="0.25">
      <c r="A230" s="23" t="s">
        <v>10</v>
      </c>
      <c r="B230" s="23" t="s">
        <v>129</v>
      </c>
      <c r="C230" s="23" t="s">
        <v>151</v>
      </c>
      <c r="D230" s="50">
        <f>IF(Gesamtüberblick!I42="","ND",Gesamtüberblick!I42)</f>
        <v>0</v>
      </c>
      <c r="E230" t="s">
        <v>152</v>
      </c>
    </row>
    <row r="231" spans="1:8" x14ac:dyDescent="0.25">
      <c r="A231" s="23" t="s">
        <v>10</v>
      </c>
      <c r="B231" s="23" t="s">
        <v>129</v>
      </c>
      <c r="C231" s="23" t="s">
        <v>153</v>
      </c>
      <c r="D231" s="50">
        <f>IF(Gesamtüberblick!I43="","ND",Gesamtüberblick!I43)</f>
        <v>0</v>
      </c>
      <c r="E231" t="s">
        <v>152</v>
      </c>
      <c r="F231" s="22"/>
    </row>
    <row r="232" spans="1:8" x14ac:dyDescent="0.25">
      <c r="A232" s="23" t="s">
        <v>10</v>
      </c>
      <c r="B232" s="23" t="s">
        <v>129</v>
      </c>
      <c r="C232" s="23" t="s">
        <v>149</v>
      </c>
      <c r="D232" s="50">
        <f>IF(Gesamtüberblick!I41="","ND",Gesamtüberblick!I41)</f>
        <v>0</v>
      </c>
      <c r="E232" t="s">
        <v>150</v>
      </c>
    </row>
    <row r="233" spans="1:8" x14ac:dyDescent="0.25">
      <c r="A233" s="23" t="s">
        <v>10</v>
      </c>
      <c r="B233" s="23" t="s">
        <v>129</v>
      </c>
      <c r="C233" s="23" t="s">
        <v>148</v>
      </c>
      <c r="D233" s="50">
        <f>IF(Gesamtüberblick!I40="","ND",Gesamtüberblick!I40)</f>
        <v>0</v>
      </c>
      <c r="E233" t="s">
        <v>202</v>
      </c>
    </row>
    <row r="234" spans="1:8" x14ac:dyDescent="0.25">
      <c r="A234" s="23" t="s">
        <v>10</v>
      </c>
      <c r="B234" s="23" t="s">
        <v>129</v>
      </c>
      <c r="C234" s="23" t="s">
        <v>154</v>
      </c>
      <c r="D234" s="50">
        <f>IF(Gesamtüberblick!I44="","ND",Gesamtüberblick!I44)</f>
        <v>0</v>
      </c>
      <c r="E234" t="s">
        <v>203</v>
      </c>
    </row>
    <row r="235" spans="1:8" x14ac:dyDescent="0.25">
      <c r="A235" s="23" t="s">
        <v>10</v>
      </c>
      <c r="B235" s="23" t="s">
        <v>129</v>
      </c>
      <c r="C235" s="23" t="s">
        <v>146</v>
      </c>
      <c r="D235" s="50">
        <f>IF(Gesamtüberblick!I39="","ND",Gesamtüberblick!I39)</f>
        <v>0</v>
      </c>
      <c r="E235" t="s">
        <v>204</v>
      </c>
    </row>
    <row r="236" spans="1:8" x14ac:dyDescent="0.25">
      <c r="A236" s="23" t="s">
        <v>10</v>
      </c>
      <c r="B236" s="23" t="s">
        <v>129</v>
      </c>
      <c r="C236" s="23" t="s">
        <v>89</v>
      </c>
      <c r="D236" s="50">
        <f>IF(Gesamtüberblick!I36="","ND",Gesamtüberblick!I36)</f>
        <v>0</v>
      </c>
      <c r="E236" t="s">
        <v>8</v>
      </c>
    </row>
    <row r="237" spans="1:8" x14ac:dyDescent="0.25">
      <c r="A237" s="23" t="s">
        <v>10</v>
      </c>
      <c r="B237" s="23" t="s">
        <v>129</v>
      </c>
      <c r="C237" s="23" t="s">
        <v>88</v>
      </c>
      <c r="D237" s="50">
        <f>IF(Gesamtüberblick!I35="","ND",Gesamtüberblick!I35)</f>
        <v>0</v>
      </c>
      <c r="E237" t="s">
        <v>8</v>
      </c>
    </row>
    <row r="238" spans="1:8" x14ac:dyDescent="0.25">
      <c r="A238" s="23" t="s">
        <v>10</v>
      </c>
      <c r="B238" s="23" t="s">
        <v>129</v>
      </c>
      <c r="C238" s="23" t="s">
        <v>133</v>
      </c>
      <c r="D238" s="50">
        <f>IF(Gesamtüberblick!I13="","ND",Gesamtüberblick!I13)</f>
        <v>0</v>
      </c>
      <c r="E238" t="s">
        <v>205</v>
      </c>
    </row>
    <row r="239" spans="1:8" x14ac:dyDescent="0.25">
      <c r="A239" s="23" t="s">
        <v>10</v>
      </c>
      <c r="B239" s="23" t="s">
        <v>129</v>
      </c>
      <c r="C239" s="23" t="s">
        <v>144</v>
      </c>
      <c r="D239" s="50">
        <f>IF(Gesamtüberblick!I20="","ND",Gesamtüberblick!I20)</f>
        <v>0</v>
      </c>
      <c r="E239" t="s">
        <v>206</v>
      </c>
    </row>
    <row r="240" spans="1:8" x14ac:dyDescent="0.25">
      <c r="A240" s="23" t="s">
        <v>3</v>
      </c>
      <c r="B240" s="51" t="str">
        <f>Gesamtüberblick!$P$6</f>
        <v>Energierückgewinnung</v>
      </c>
      <c r="C240" s="23" t="s">
        <v>132</v>
      </c>
      <c r="D240" s="50">
        <f>IF(Gesamtüberblick!P12="","ND",Gesamtüberblick!P12)</f>
        <v>5.5121632999999999E-9</v>
      </c>
      <c r="E240" t="s">
        <v>195</v>
      </c>
      <c r="G240" s="22"/>
      <c r="H240" s="22"/>
    </row>
    <row r="241" spans="1:8" x14ac:dyDescent="0.25">
      <c r="A241" s="23" t="s">
        <v>3</v>
      </c>
      <c r="B241" s="51" t="str">
        <f>Gesamtüberblick!$P$6</f>
        <v>Energierückgewinnung</v>
      </c>
      <c r="C241" s="23" t="s">
        <v>194</v>
      </c>
      <c r="D241" s="50">
        <f>IF(Gesamtüberblick!P17="","ND",Gesamtüberblick!P17)</f>
        <v>4.9223951E-3</v>
      </c>
      <c r="E241" t="s">
        <v>196</v>
      </c>
    </row>
    <row r="242" spans="1:8" x14ac:dyDescent="0.25">
      <c r="A242" s="23" t="s">
        <v>3</v>
      </c>
      <c r="B242" s="51" t="str">
        <f>Gesamtüberblick!$P$6</f>
        <v>Energierückgewinnung</v>
      </c>
      <c r="C242" s="23" t="s">
        <v>80</v>
      </c>
      <c r="D242" s="50">
        <f>IF(Gesamtüberblick!P27="","ND",Gesamtüberblick!P27)</f>
        <v>0</v>
      </c>
      <c r="E242" t="s">
        <v>8</v>
      </c>
    </row>
    <row r="243" spans="1:8" x14ac:dyDescent="0.25">
      <c r="A243" s="23" t="s">
        <v>3</v>
      </c>
      <c r="B243" s="51" t="str">
        <f>Gesamtüberblick!$P$6</f>
        <v>Energierückgewinnung</v>
      </c>
      <c r="C243" s="23" t="s">
        <v>83</v>
      </c>
      <c r="D243" s="50">
        <f>IF(Gesamtüberblick!P30="","ND",Gesamtüberblick!P30)</f>
        <v>3.3725501999999998E-4</v>
      </c>
      <c r="E243" t="s">
        <v>37</v>
      </c>
    </row>
    <row r="244" spans="1:8" x14ac:dyDescent="0.25">
      <c r="A244" s="23" t="s">
        <v>3</v>
      </c>
      <c r="B244" s="51" t="str">
        <f>Gesamtüberblick!$P$6</f>
        <v>Energierückgewinnung</v>
      </c>
      <c r="C244" s="23" t="s">
        <v>85</v>
      </c>
      <c r="D244" s="50">
        <f>IF(Gesamtüberblick!P32="","ND",Gesamtüberblick!P32)</f>
        <v>7.1925456999999998E-2</v>
      </c>
      <c r="E244" t="s">
        <v>8</v>
      </c>
    </row>
    <row r="245" spans="1:8" x14ac:dyDescent="0.25">
      <c r="A245" s="23" t="s">
        <v>3</v>
      </c>
      <c r="B245" s="51" t="str">
        <f>Gesamtüberblick!$P$6</f>
        <v>Energierückgewinnung</v>
      </c>
      <c r="C245" s="23" t="s">
        <v>86</v>
      </c>
      <c r="D245" s="50">
        <f>IF(Gesamtüberblick!P33="","ND",Gesamtüberblick!P33)</f>
        <v>5.1719155999999998E-7</v>
      </c>
      <c r="E245" t="s">
        <v>8</v>
      </c>
    </row>
    <row r="246" spans="1:8" x14ac:dyDescent="0.25">
      <c r="A246" s="23" t="s">
        <v>3</v>
      </c>
      <c r="B246" s="51" t="str">
        <f>Gesamtüberblick!$P$6</f>
        <v>Energierückgewinnung</v>
      </c>
      <c r="C246" s="23" t="s">
        <v>74</v>
      </c>
      <c r="D246" s="50">
        <f>IF(Gesamtüberblick!P21="","ND",Gesamtüberblick!P21)</f>
        <v>2.8820838000000001E-2</v>
      </c>
      <c r="E246" t="s">
        <v>9</v>
      </c>
    </row>
    <row r="247" spans="1:8" x14ac:dyDescent="0.25">
      <c r="A247" s="23" t="s">
        <v>3</v>
      </c>
      <c r="B247" s="51" t="str">
        <f>Gesamtüberblick!$P$6</f>
        <v>Energierückgewinnung</v>
      </c>
      <c r="C247" s="23" t="s">
        <v>75</v>
      </c>
      <c r="D247" s="50">
        <f>IF(Gesamtüberblick!P22="","ND",Gesamtüberblick!P22)</f>
        <v>0</v>
      </c>
      <c r="E247" t="s">
        <v>9</v>
      </c>
    </row>
    <row r="248" spans="1:8" x14ac:dyDescent="0.25">
      <c r="A248" s="23" t="s">
        <v>3</v>
      </c>
      <c r="B248" s="51" t="str">
        <f>Gesamtüberblick!$P$6</f>
        <v>Energierückgewinnung</v>
      </c>
      <c r="C248" s="23" t="s">
        <v>81</v>
      </c>
      <c r="D248" s="50">
        <f>IF(Gesamtüberblick!P28="","ND",Gesamtüberblick!P28)</f>
        <v>0</v>
      </c>
      <c r="E248" t="s">
        <v>9</v>
      </c>
    </row>
    <row r="249" spans="1:8" x14ac:dyDescent="0.25">
      <c r="A249" s="23" t="s">
        <v>3</v>
      </c>
      <c r="B249" s="51" t="str">
        <f>Gesamtüberblick!$P$6</f>
        <v>Energierückgewinnung</v>
      </c>
      <c r="C249" s="23" t="s">
        <v>139</v>
      </c>
      <c r="D249" s="50">
        <f>IF(Gesamtüberblick!P16="","ND",Gesamtüberblick!P16)</f>
        <v>1.6505928999999999E-2</v>
      </c>
      <c r="E249" t="s">
        <v>197</v>
      </c>
    </row>
    <row r="250" spans="1:8" x14ac:dyDescent="0.25">
      <c r="A250" s="23" t="s">
        <v>3</v>
      </c>
      <c r="B250" s="51" t="str">
        <f>Gesamtüberblick!$P$6</f>
        <v>Energierückgewinnung</v>
      </c>
      <c r="C250" s="23" t="s">
        <v>137</v>
      </c>
      <c r="D250" s="50">
        <f>IF(Gesamtüberblick!P15="","ND",Gesamtüberblick!P15)</f>
        <v>1.5076205000000001E-3</v>
      </c>
      <c r="E250" t="s">
        <v>198</v>
      </c>
    </row>
    <row r="251" spans="1:8" x14ac:dyDescent="0.25">
      <c r="A251" s="23" t="s">
        <v>3</v>
      </c>
      <c r="B251" s="51" t="str">
        <f>Gesamtüberblick!$P$6</f>
        <v>Energierückgewinnung</v>
      </c>
      <c r="C251" s="23" t="s">
        <v>135</v>
      </c>
      <c r="D251" s="50">
        <f>IF(Gesamtüberblick!P14="","ND",Gesamtüberblick!P14)</f>
        <v>1.0492383999999999E-5</v>
      </c>
      <c r="E251" t="s">
        <v>199</v>
      </c>
    </row>
    <row r="252" spans="1:8" x14ac:dyDescent="0.25">
      <c r="A252" s="23" t="s">
        <v>3</v>
      </c>
      <c r="B252" s="51" t="str">
        <f>Gesamtüberblick!$P$6</f>
        <v>Energierückgewinnung</v>
      </c>
      <c r="C252" s="23" t="s">
        <v>90</v>
      </c>
      <c r="D252" s="50">
        <f>IF(Gesamtüberblick!P37="","ND",Gesamtüberblick!P37)</f>
        <v>0</v>
      </c>
      <c r="E252" t="s">
        <v>9</v>
      </c>
    </row>
    <row r="253" spans="1:8" x14ac:dyDescent="0.25">
      <c r="A253" s="23" t="s">
        <v>3</v>
      </c>
      <c r="B253" s="51" t="str">
        <f>Gesamtüberblick!$P$6</f>
        <v>Energierückgewinnung</v>
      </c>
      <c r="C253" s="23" t="s">
        <v>91</v>
      </c>
      <c r="D253" s="50">
        <f>IF(Gesamtüberblick!P38="","ND",Gesamtüberblick!P38)</f>
        <v>0</v>
      </c>
      <c r="E253" t="s">
        <v>9</v>
      </c>
    </row>
    <row r="254" spans="1:8" x14ac:dyDescent="0.25">
      <c r="A254" s="23" t="s">
        <v>3</v>
      </c>
      <c r="B254" s="51" t="str">
        <f>Gesamtüberblick!$P$6</f>
        <v>Energierückgewinnung</v>
      </c>
      <c r="C254" s="23" t="s">
        <v>84</v>
      </c>
      <c r="D254" s="50">
        <f>IF(Gesamtüberblick!P31="","ND",Gesamtüberblick!P31)</f>
        <v>5.2632269999999997E-3</v>
      </c>
      <c r="E254" t="s">
        <v>8</v>
      </c>
    </row>
    <row r="255" spans="1:8" x14ac:dyDescent="0.25">
      <c r="A255" s="23" t="s">
        <v>3</v>
      </c>
      <c r="B255" s="51" t="str">
        <f>Gesamtüberblick!$P$6</f>
        <v>Energierückgewinnung</v>
      </c>
      <c r="C255" s="23" t="s">
        <v>96</v>
      </c>
      <c r="D255" s="50">
        <f>IF(Gesamtüberblick!P10="","ND",Gesamtüberblick!P10)</f>
        <v>0</v>
      </c>
      <c r="E255" t="s">
        <v>200</v>
      </c>
    </row>
    <row r="256" spans="1:8" x14ac:dyDescent="0.25">
      <c r="A256" s="23" t="s">
        <v>3</v>
      </c>
      <c r="B256" s="51" t="str">
        <f>Gesamtüberblick!$P$6</f>
        <v>Energierückgewinnung</v>
      </c>
      <c r="C256" s="23" t="s">
        <v>97</v>
      </c>
      <c r="D256" s="50">
        <f>IF(Gesamtüberblick!P9="","ND",Gesamtüberblick!P9)</f>
        <v>0.36020796999999999</v>
      </c>
      <c r="E256" t="s">
        <v>200</v>
      </c>
      <c r="H256" s="22"/>
    </row>
    <row r="257" spans="1:5" x14ac:dyDescent="0.25">
      <c r="A257" s="23" t="s">
        <v>3</v>
      </c>
      <c r="B257" s="51" t="str">
        <f>Gesamtüberblick!$P$6</f>
        <v>Energierückgewinnung</v>
      </c>
      <c r="C257" s="23" t="s">
        <v>131</v>
      </c>
      <c r="D257" s="50">
        <f>IF(Gesamtüberblick!P11="","ND",Gesamtüberblick!P11)</f>
        <v>3.1307626999999999E-5</v>
      </c>
      <c r="E257" t="s">
        <v>200</v>
      </c>
    </row>
    <row r="258" spans="1:5" x14ac:dyDescent="0.25">
      <c r="A258" s="23" t="s">
        <v>3</v>
      </c>
      <c r="B258" s="51" t="str">
        <f>Gesamtüberblick!$P$6</f>
        <v>Energierückgewinnung</v>
      </c>
      <c r="C258" s="23" t="s">
        <v>87</v>
      </c>
      <c r="D258" s="50">
        <f>IF(Gesamtüberblick!P34="","ND",Gesamtüberblick!P34)</f>
        <v>0</v>
      </c>
      <c r="E258" t="s">
        <v>8</v>
      </c>
    </row>
    <row r="259" spans="1:5" x14ac:dyDescent="0.25">
      <c r="A259" s="23" t="s">
        <v>3</v>
      </c>
      <c r="B259" s="51" t="str">
        <f>Gesamtüberblick!$P$6</f>
        <v>Energierückgewinnung</v>
      </c>
      <c r="C259" s="23" t="s">
        <v>82</v>
      </c>
      <c r="D259" s="50">
        <f>IF(Gesamtüberblick!P29="","ND",Gesamtüberblick!P29)</f>
        <v>0</v>
      </c>
      <c r="E259" t="s">
        <v>9</v>
      </c>
    </row>
    <row r="260" spans="1:5" x14ac:dyDescent="0.25">
      <c r="A260" s="23" t="s">
        <v>3</v>
      </c>
      <c r="B260" s="51" t="str">
        <f>Gesamtüberblick!$P$6</f>
        <v>Energierückgewinnung</v>
      </c>
      <c r="C260" s="23" t="s">
        <v>77</v>
      </c>
      <c r="D260" s="50">
        <f>IF(Gesamtüberblick!P24="","ND",Gesamtüberblick!P24)</f>
        <v>4.7113985999999999</v>
      </c>
      <c r="E260" t="s">
        <v>9</v>
      </c>
    </row>
    <row r="261" spans="1:5" x14ac:dyDescent="0.25">
      <c r="A261" s="23" t="s">
        <v>3</v>
      </c>
      <c r="B261" s="51" t="str">
        <f>Gesamtüberblick!$P$6</f>
        <v>Energierückgewinnung</v>
      </c>
      <c r="C261" s="23" t="s">
        <v>78</v>
      </c>
      <c r="D261" s="50">
        <f>IF(Gesamtüberblick!P25="","ND",Gesamtüberblick!P25)</f>
        <v>0</v>
      </c>
      <c r="E261" t="s">
        <v>9</v>
      </c>
    </row>
    <row r="262" spans="1:5" x14ac:dyDescent="0.25">
      <c r="A262" s="23" t="s">
        <v>3</v>
      </c>
      <c r="B262" s="51" t="str">
        <f>Gesamtüberblick!$P$6</f>
        <v>Energierückgewinnung</v>
      </c>
      <c r="C262" s="23" t="s">
        <v>143</v>
      </c>
      <c r="D262" s="50">
        <f>IF(Gesamtüberblick!P19="","ND",Gesamtüberblick!P19)</f>
        <v>4.7113570999999999</v>
      </c>
      <c r="E262" t="s">
        <v>9</v>
      </c>
    </row>
    <row r="263" spans="1:5" x14ac:dyDescent="0.25">
      <c r="A263" s="23" t="s">
        <v>3</v>
      </c>
      <c r="B263" s="51" t="str">
        <f>Gesamtüberblick!$P$6</f>
        <v>Energierückgewinnung</v>
      </c>
      <c r="C263" s="23" t="s">
        <v>142</v>
      </c>
      <c r="D263" s="50">
        <f>IF(Gesamtüberblick!P18="","ND",Gesamtüberblick!P18)</f>
        <v>1.2545821E-7</v>
      </c>
      <c r="E263" t="s">
        <v>201</v>
      </c>
    </row>
    <row r="264" spans="1:5" x14ac:dyDescent="0.25">
      <c r="A264" s="23" t="s">
        <v>3</v>
      </c>
      <c r="B264" s="51" t="str">
        <f>Gesamtüberblick!$P$6</f>
        <v>Energierückgewinnung</v>
      </c>
      <c r="C264" s="23" t="s">
        <v>151</v>
      </c>
      <c r="D264" s="50">
        <f>IF(Gesamtüberblick!P42="","ND",Gesamtüberblick!P42)</f>
        <v>1.4079706E-9</v>
      </c>
      <c r="E264" t="s">
        <v>152</v>
      </c>
    </row>
    <row r="265" spans="1:5" x14ac:dyDescent="0.25">
      <c r="A265" s="23" t="s">
        <v>3</v>
      </c>
      <c r="B265" s="51" t="str">
        <f>Gesamtüberblick!$P$6</f>
        <v>Energierückgewinnung</v>
      </c>
      <c r="C265" s="23" t="s">
        <v>153</v>
      </c>
      <c r="D265" s="50">
        <f>IF(Gesamtüberblick!P43="","ND",Gesamtüberblick!P43)</f>
        <v>6.3912046000000004E-10</v>
      </c>
      <c r="E265" t="s">
        <v>152</v>
      </c>
    </row>
    <row r="266" spans="1:5" x14ac:dyDescent="0.25">
      <c r="A266" s="23" t="s">
        <v>3</v>
      </c>
      <c r="B266" s="51" t="str">
        <f>Gesamtüberblick!$P$6</f>
        <v>Energierückgewinnung</v>
      </c>
      <c r="C266" s="23" t="s">
        <v>149</v>
      </c>
      <c r="D266" s="50">
        <f>IF(Gesamtüberblick!P41="","ND",Gesamtüberblick!P41)</f>
        <v>0.66759232000000002</v>
      </c>
      <c r="E266" t="s">
        <v>150</v>
      </c>
    </row>
    <row r="267" spans="1:5" x14ac:dyDescent="0.25">
      <c r="A267" s="23" t="s">
        <v>3</v>
      </c>
      <c r="B267" s="51" t="str">
        <f>Gesamtüberblick!$P$6</f>
        <v>Energierückgewinnung</v>
      </c>
      <c r="C267" s="23" t="s">
        <v>148</v>
      </c>
      <c r="D267" s="50">
        <f>IF(Gesamtüberblick!P40="","ND",Gesamtüberblick!P40)</f>
        <v>2.1082945999999999E-3</v>
      </c>
      <c r="E267" t="s">
        <v>202</v>
      </c>
    </row>
    <row r="268" spans="1:5" x14ac:dyDescent="0.25">
      <c r="A268" s="23" t="s">
        <v>3</v>
      </c>
      <c r="B268" s="51" t="str">
        <f>Gesamtüberblick!$P$6</f>
        <v>Energierückgewinnung</v>
      </c>
      <c r="C268" s="23" t="s">
        <v>154</v>
      </c>
      <c r="D268" s="50">
        <f>IF(Gesamtüberblick!P44="","ND",Gesamtüberblick!P44)</f>
        <v>0.33004288999999998</v>
      </c>
      <c r="E268" t="s">
        <v>203</v>
      </c>
    </row>
    <row r="269" spans="1:5" x14ac:dyDescent="0.25">
      <c r="A269" s="23" t="s">
        <v>3</v>
      </c>
      <c r="B269" s="51" t="str">
        <f>Gesamtüberblick!$P$6</f>
        <v>Energierückgewinnung</v>
      </c>
      <c r="C269" s="23" t="s">
        <v>146</v>
      </c>
      <c r="D269" s="50">
        <f>IF(Gesamtüberblick!P39="","ND",Gesamtüberblick!P39)</f>
        <v>9.2347012999999994E-8</v>
      </c>
      <c r="E269" t="s">
        <v>204</v>
      </c>
    </row>
    <row r="270" spans="1:5" x14ac:dyDescent="0.25">
      <c r="A270" s="23" t="s">
        <v>3</v>
      </c>
      <c r="B270" s="51" t="str">
        <f>Gesamtüberblick!$P$6</f>
        <v>Energierückgewinnung</v>
      </c>
      <c r="C270" s="23" t="s">
        <v>89</v>
      </c>
      <c r="D270" s="50">
        <f>IF(Gesamtüberblick!P36="","ND",Gesamtüberblick!P36)</f>
        <v>0</v>
      </c>
      <c r="E270" t="s">
        <v>8</v>
      </c>
    </row>
    <row r="271" spans="1:5" x14ac:dyDescent="0.25">
      <c r="A271" s="23" t="s">
        <v>3</v>
      </c>
      <c r="B271" s="51" t="str">
        <f>Gesamtüberblick!$P$6</f>
        <v>Energierückgewinnung</v>
      </c>
      <c r="C271" s="23" t="s">
        <v>88</v>
      </c>
      <c r="D271" s="50">
        <f>IF(Gesamtüberblick!P35="","ND",Gesamtüberblick!P35)</f>
        <v>0</v>
      </c>
      <c r="E271" t="s">
        <v>8</v>
      </c>
    </row>
    <row r="272" spans="1:5" x14ac:dyDescent="0.25">
      <c r="A272" s="23" t="s">
        <v>3</v>
      </c>
      <c r="B272" s="51" t="str">
        <f>Gesamtüberblick!$P$6</f>
        <v>Energierückgewinnung</v>
      </c>
      <c r="C272" s="23" t="s">
        <v>133</v>
      </c>
      <c r="D272" s="50">
        <f>IF(Gesamtüberblick!P13="","ND",Gesamtüberblick!P13)</f>
        <v>3.2503713999999999E-3</v>
      </c>
      <c r="E272" t="s">
        <v>205</v>
      </c>
    </row>
    <row r="273" spans="1:8" x14ac:dyDescent="0.25">
      <c r="A273" s="23" t="s">
        <v>3</v>
      </c>
      <c r="B273" s="51" t="str">
        <f>Gesamtüberblick!$P$6</f>
        <v>Energierückgewinnung</v>
      </c>
      <c r="C273" s="23" t="s">
        <v>144</v>
      </c>
      <c r="D273" s="50">
        <f>IF(Gesamtüberblick!P20="","ND",Gesamtüberblick!P20)</f>
        <v>1.3827674E-2</v>
      </c>
      <c r="E273" t="s">
        <v>206</v>
      </c>
    </row>
    <row r="274" spans="1:8" x14ac:dyDescent="0.25">
      <c r="A274" s="23" t="s">
        <v>3</v>
      </c>
      <c r="B274" s="51">
        <f>Gesamtüberblick!$W$6</f>
        <v>0</v>
      </c>
      <c r="C274" s="23" t="s">
        <v>132</v>
      </c>
      <c r="D274" s="50" t="str">
        <f>IF(Gesamtüberblick!W12="","ND",Gesamtüberblick!W12)</f>
        <v>ND</v>
      </c>
      <c r="E274" t="s">
        <v>195</v>
      </c>
      <c r="G274" s="22"/>
      <c r="H274" s="22"/>
    </row>
    <row r="275" spans="1:8" x14ac:dyDescent="0.25">
      <c r="A275" s="23" t="s">
        <v>3</v>
      </c>
      <c r="B275" s="51">
        <f>Gesamtüberblick!$W$6</f>
        <v>0</v>
      </c>
      <c r="C275" s="23" t="s">
        <v>194</v>
      </c>
      <c r="D275" s="50" t="str">
        <f>IF(Gesamtüberblick!W17="","ND",Gesamtüberblick!W17)</f>
        <v>ND</v>
      </c>
      <c r="E275" t="s">
        <v>196</v>
      </c>
    </row>
    <row r="276" spans="1:8" x14ac:dyDescent="0.25">
      <c r="A276" s="23" t="s">
        <v>3</v>
      </c>
      <c r="B276" s="51">
        <f>Gesamtüberblick!$W$6</f>
        <v>0</v>
      </c>
      <c r="C276" s="23" t="s">
        <v>80</v>
      </c>
      <c r="D276" s="50" t="str">
        <f>IF(Gesamtüberblick!W27="","ND",Gesamtüberblick!W27)</f>
        <v>ND</v>
      </c>
      <c r="E276" t="s">
        <v>8</v>
      </c>
    </row>
    <row r="277" spans="1:8" x14ac:dyDescent="0.25">
      <c r="A277" s="23" t="s">
        <v>3</v>
      </c>
      <c r="B277" s="51">
        <f>Gesamtüberblick!$W$6</f>
        <v>0</v>
      </c>
      <c r="C277" s="23" t="s">
        <v>83</v>
      </c>
      <c r="D277" s="50" t="str">
        <f>IF(Gesamtüberblick!W30="","ND",Gesamtüberblick!W30)</f>
        <v>ND</v>
      </c>
      <c r="E277" t="s">
        <v>37</v>
      </c>
    </row>
    <row r="278" spans="1:8" x14ac:dyDescent="0.25">
      <c r="A278" s="23" t="s">
        <v>3</v>
      </c>
      <c r="B278" s="51">
        <f>Gesamtüberblick!$W$6</f>
        <v>0</v>
      </c>
      <c r="C278" s="23" t="s">
        <v>85</v>
      </c>
      <c r="D278" s="50" t="str">
        <f>IF(Gesamtüberblick!W32="","ND",Gesamtüberblick!W32)</f>
        <v>ND</v>
      </c>
      <c r="E278" t="s">
        <v>8</v>
      </c>
    </row>
    <row r="279" spans="1:8" x14ac:dyDescent="0.25">
      <c r="A279" s="23" t="s">
        <v>3</v>
      </c>
      <c r="B279" s="51">
        <f>Gesamtüberblick!$W$6</f>
        <v>0</v>
      </c>
      <c r="C279" s="23" t="s">
        <v>86</v>
      </c>
      <c r="D279" s="50" t="str">
        <f>IF(Gesamtüberblick!W33="","ND",Gesamtüberblick!W33)</f>
        <v>ND</v>
      </c>
      <c r="E279" t="s">
        <v>8</v>
      </c>
    </row>
    <row r="280" spans="1:8" x14ac:dyDescent="0.25">
      <c r="A280" s="23" t="s">
        <v>3</v>
      </c>
      <c r="B280" s="51">
        <f>Gesamtüberblick!$W$6</f>
        <v>0</v>
      </c>
      <c r="C280" s="23" t="s">
        <v>74</v>
      </c>
      <c r="D280" s="50" t="str">
        <f>IF(Gesamtüberblick!W21="","ND",Gesamtüberblick!W21)</f>
        <v>ND</v>
      </c>
      <c r="E280" t="s">
        <v>9</v>
      </c>
    </row>
    <row r="281" spans="1:8" x14ac:dyDescent="0.25">
      <c r="A281" s="23" t="s">
        <v>3</v>
      </c>
      <c r="B281" s="51">
        <f>Gesamtüberblick!$W$6</f>
        <v>0</v>
      </c>
      <c r="C281" s="23" t="s">
        <v>75</v>
      </c>
      <c r="D281" s="50" t="str">
        <f>IF(Gesamtüberblick!W22="","ND",Gesamtüberblick!W22)</f>
        <v>ND</v>
      </c>
      <c r="E281" t="s">
        <v>9</v>
      </c>
    </row>
    <row r="282" spans="1:8" x14ac:dyDescent="0.25">
      <c r="A282" s="23" t="s">
        <v>3</v>
      </c>
      <c r="B282" s="51">
        <f>Gesamtüberblick!$W$6</f>
        <v>0</v>
      </c>
      <c r="C282" s="23" t="s">
        <v>81</v>
      </c>
      <c r="D282" s="50" t="str">
        <f>IF(Gesamtüberblick!W28="","ND",Gesamtüberblick!W28)</f>
        <v>ND</v>
      </c>
      <c r="E282" t="s">
        <v>9</v>
      </c>
    </row>
    <row r="283" spans="1:8" x14ac:dyDescent="0.25">
      <c r="A283" s="23" t="s">
        <v>3</v>
      </c>
      <c r="B283" s="51">
        <f>Gesamtüberblick!$W$6</f>
        <v>0</v>
      </c>
      <c r="C283" s="23" t="s">
        <v>139</v>
      </c>
      <c r="D283" s="50" t="str">
        <f>IF(Gesamtüberblick!W16="","ND",Gesamtüberblick!W16)</f>
        <v>ND</v>
      </c>
      <c r="E283" t="s">
        <v>197</v>
      </c>
    </row>
    <row r="284" spans="1:8" x14ac:dyDescent="0.25">
      <c r="A284" s="23" t="s">
        <v>3</v>
      </c>
      <c r="B284" s="51">
        <f>Gesamtüberblick!$W$6</f>
        <v>0</v>
      </c>
      <c r="C284" s="23" t="s">
        <v>137</v>
      </c>
      <c r="D284" s="50" t="str">
        <f>IF(Gesamtüberblick!W15="","ND",Gesamtüberblick!W15)</f>
        <v>ND</v>
      </c>
      <c r="E284" t="s">
        <v>198</v>
      </c>
    </row>
    <row r="285" spans="1:8" x14ac:dyDescent="0.25">
      <c r="A285" s="23" t="s">
        <v>3</v>
      </c>
      <c r="B285" s="51">
        <f>Gesamtüberblick!$W$6</f>
        <v>0</v>
      </c>
      <c r="C285" s="23" t="s">
        <v>135</v>
      </c>
      <c r="D285" s="50" t="str">
        <f>IF(Gesamtüberblick!W14="","ND",Gesamtüberblick!W14)</f>
        <v>ND</v>
      </c>
      <c r="E285" t="s">
        <v>199</v>
      </c>
    </row>
    <row r="286" spans="1:8" x14ac:dyDescent="0.25">
      <c r="A286" s="23" t="s">
        <v>3</v>
      </c>
      <c r="B286" s="51">
        <f>Gesamtüberblick!$W$6</f>
        <v>0</v>
      </c>
      <c r="C286" s="23" t="s">
        <v>90</v>
      </c>
      <c r="D286" s="50" t="str">
        <f>IF(Gesamtüberblick!W37="","ND",Gesamtüberblick!W37)</f>
        <v>ND</v>
      </c>
      <c r="E286" t="s">
        <v>9</v>
      </c>
    </row>
    <row r="287" spans="1:8" x14ac:dyDescent="0.25">
      <c r="A287" s="23" t="s">
        <v>3</v>
      </c>
      <c r="B287" s="51">
        <f>Gesamtüberblick!$W$6</f>
        <v>0</v>
      </c>
      <c r="C287" s="23" t="s">
        <v>91</v>
      </c>
      <c r="D287" s="50" t="str">
        <f>IF(Gesamtüberblick!W38="","ND",Gesamtüberblick!W38)</f>
        <v>ND</v>
      </c>
      <c r="E287" t="s">
        <v>9</v>
      </c>
    </row>
    <row r="288" spans="1:8" x14ac:dyDescent="0.25">
      <c r="A288" s="23" t="s">
        <v>3</v>
      </c>
      <c r="B288" s="51">
        <f>Gesamtüberblick!$W$6</f>
        <v>0</v>
      </c>
      <c r="C288" s="23" t="s">
        <v>84</v>
      </c>
      <c r="D288" s="50" t="str">
        <f>IF(Gesamtüberblick!W31="","ND",Gesamtüberblick!W31)</f>
        <v>ND</v>
      </c>
      <c r="E288" t="s">
        <v>8</v>
      </c>
    </row>
    <row r="289" spans="1:8" x14ac:dyDescent="0.25">
      <c r="A289" s="23" t="s">
        <v>3</v>
      </c>
      <c r="B289" s="51">
        <f>Gesamtüberblick!$W$6</f>
        <v>0</v>
      </c>
      <c r="C289" s="23" t="s">
        <v>96</v>
      </c>
      <c r="D289" s="50" t="str">
        <f>IF(Gesamtüberblick!W10="","ND",Gesamtüberblick!W10)</f>
        <v>ND</v>
      </c>
      <c r="E289" t="s">
        <v>200</v>
      </c>
    </row>
    <row r="290" spans="1:8" x14ac:dyDescent="0.25">
      <c r="A290" s="23" t="s">
        <v>3</v>
      </c>
      <c r="B290" s="51">
        <f>Gesamtüberblick!$W$6</f>
        <v>0</v>
      </c>
      <c r="C290" s="23" t="s">
        <v>97</v>
      </c>
      <c r="D290" s="50" t="str">
        <f>IF(Gesamtüberblick!W9="","ND",Gesamtüberblick!W9)</f>
        <v>ND</v>
      </c>
      <c r="E290" t="s">
        <v>200</v>
      </c>
      <c r="H290" s="22"/>
    </row>
    <row r="291" spans="1:8" x14ac:dyDescent="0.25">
      <c r="A291" s="23" t="s">
        <v>3</v>
      </c>
      <c r="B291" s="51">
        <f>Gesamtüberblick!$W$6</f>
        <v>0</v>
      </c>
      <c r="C291" s="23" t="s">
        <v>131</v>
      </c>
      <c r="D291" s="50" t="str">
        <f>IF(Gesamtüberblick!W11="","ND",Gesamtüberblick!W11)</f>
        <v>ND</v>
      </c>
      <c r="E291" t="s">
        <v>200</v>
      </c>
    </row>
    <row r="292" spans="1:8" x14ac:dyDescent="0.25">
      <c r="A292" s="23" t="s">
        <v>3</v>
      </c>
      <c r="B292" s="51">
        <f>Gesamtüberblick!$W$6</f>
        <v>0</v>
      </c>
      <c r="C292" s="23" t="s">
        <v>87</v>
      </c>
      <c r="D292" s="50" t="str">
        <f>IF(Gesamtüberblick!W34="","ND",Gesamtüberblick!W34)</f>
        <v>ND</v>
      </c>
      <c r="E292" t="s">
        <v>8</v>
      </c>
    </row>
    <row r="293" spans="1:8" x14ac:dyDescent="0.25">
      <c r="A293" s="23" t="s">
        <v>3</v>
      </c>
      <c r="B293" s="51">
        <f>Gesamtüberblick!$W$6</f>
        <v>0</v>
      </c>
      <c r="C293" s="23" t="s">
        <v>82</v>
      </c>
      <c r="D293" s="50" t="str">
        <f>IF(Gesamtüberblick!W29="","ND",Gesamtüberblick!W29)</f>
        <v>ND</v>
      </c>
      <c r="E293" t="s">
        <v>9</v>
      </c>
    </row>
    <row r="294" spans="1:8" x14ac:dyDescent="0.25">
      <c r="A294" s="23" t="s">
        <v>3</v>
      </c>
      <c r="B294" s="51">
        <f>Gesamtüberblick!$W$6</f>
        <v>0</v>
      </c>
      <c r="C294" s="23" t="s">
        <v>77</v>
      </c>
      <c r="D294" s="50" t="str">
        <f>IF(Gesamtüberblick!W24="","ND",Gesamtüberblick!W24)</f>
        <v>ND</v>
      </c>
      <c r="E294" t="s">
        <v>9</v>
      </c>
    </row>
    <row r="295" spans="1:8" x14ac:dyDescent="0.25">
      <c r="A295" s="23" t="s">
        <v>3</v>
      </c>
      <c r="B295" s="51">
        <f>Gesamtüberblick!$W$6</f>
        <v>0</v>
      </c>
      <c r="C295" s="23" t="s">
        <v>78</v>
      </c>
      <c r="D295" s="50" t="str">
        <f>IF(Gesamtüberblick!W25="","ND",Gesamtüberblick!W25)</f>
        <v>ND</v>
      </c>
      <c r="E295" t="s">
        <v>9</v>
      </c>
    </row>
    <row r="296" spans="1:8" x14ac:dyDescent="0.25">
      <c r="A296" s="23" t="s">
        <v>3</v>
      </c>
      <c r="B296" s="51">
        <f>Gesamtüberblick!$W$6</f>
        <v>0</v>
      </c>
      <c r="C296" s="23" t="s">
        <v>143</v>
      </c>
      <c r="D296" s="50" t="str">
        <f>IF(Gesamtüberblick!W19="","ND",Gesamtüberblick!W19)</f>
        <v>ND</v>
      </c>
      <c r="E296" t="s">
        <v>9</v>
      </c>
    </row>
    <row r="297" spans="1:8" x14ac:dyDescent="0.25">
      <c r="A297" s="23" t="s">
        <v>3</v>
      </c>
      <c r="B297" s="51">
        <f>Gesamtüberblick!$W$6</f>
        <v>0</v>
      </c>
      <c r="C297" s="23" t="s">
        <v>142</v>
      </c>
      <c r="D297" s="50" t="str">
        <f>IF(Gesamtüberblick!W18="","ND",Gesamtüberblick!W18)</f>
        <v>ND</v>
      </c>
      <c r="E297" t="s">
        <v>201</v>
      </c>
    </row>
    <row r="298" spans="1:8" x14ac:dyDescent="0.25">
      <c r="A298" s="23" t="s">
        <v>3</v>
      </c>
      <c r="B298" s="51">
        <f>Gesamtüberblick!$W$6</f>
        <v>0</v>
      </c>
      <c r="C298" s="23" t="s">
        <v>151</v>
      </c>
      <c r="D298" s="50" t="str">
        <f>IF(Gesamtüberblick!W42="","ND",Gesamtüberblick!W42)</f>
        <v>ND</v>
      </c>
      <c r="E298" t="s">
        <v>152</v>
      </c>
    </row>
    <row r="299" spans="1:8" x14ac:dyDescent="0.25">
      <c r="A299" s="23" t="s">
        <v>3</v>
      </c>
      <c r="B299" s="51">
        <f>Gesamtüberblick!$W$6</f>
        <v>0</v>
      </c>
      <c r="C299" s="23" t="s">
        <v>153</v>
      </c>
      <c r="D299" s="50" t="str">
        <f>IF(Gesamtüberblick!W43="","ND",Gesamtüberblick!W43)</f>
        <v>ND</v>
      </c>
      <c r="E299" t="s">
        <v>152</v>
      </c>
    </row>
    <row r="300" spans="1:8" x14ac:dyDescent="0.25">
      <c r="A300" s="23" t="s">
        <v>3</v>
      </c>
      <c r="B300" s="51">
        <f>Gesamtüberblick!$W$6</f>
        <v>0</v>
      </c>
      <c r="C300" s="23" t="s">
        <v>149</v>
      </c>
      <c r="D300" s="50" t="str">
        <f>IF(Gesamtüberblick!W41="","ND",Gesamtüberblick!W41)</f>
        <v>ND</v>
      </c>
      <c r="E300" t="s">
        <v>150</v>
      </c>
    </row>
    <row r="301" spans="1:8" x14ac:dyDescent="0.25">
      <c r="A301" s="23" t="s">
        <v>3</v>
      </c>
      <c r="B301" s="51">
        <f>Gesamtüberblick!$W$6</f>
        <v>0</v>
      </c>
      <c r="C301" s="23" t="s">
        <v>148</v>
      </c>
      <c r="D301" s="50" t="str">
        <f>IF(Gesamtüberblick!W40="","ND",Gesamtüberblick!W40)</f>
        <v>ND</v>
      </c>
      <c r="E301" t="s">
        <v>202</v>
      </c>
    </row>
    <row r="302" spans="1:8" x14ac:dyDescent="0.25">
      <c r="A302" s="23" t="s">
        <v>3</v>
      </c>
      <c r="B302" s="51">
        <f>Gesamtüberblick!$W$6</f>
        <v>0</v>
      </c>
      <c r="C302" s="23" t="s">
        <v>154</v>
      </c>
      <c r="D302" s="50" t="str">
        <f>IF(Gesamtüberblick!W44="","ND",Gesamtüberblick!W44)</f>
        <v>ND</v>
      </c>
      <c r="E302" t="s">
        <v>203</v>
      </c>
    </row>
    <row r="303" spans="1:8" x14ac:dyDescent="0.25">
      <c r="A303" s="23" t="s">
        <v>3</v>
      </c>
      <c r="B303" s="51">
        <f>Gesamtüberblick!$W$6</f>
        <v>0</v>
      </c>
      <c r="C303" s="23" t="s">
        <v>146</v>
      </c>
      <c r="D303" s="50" t="str">
        <f>IF(Gesamtüberblick!W39="","ND",Gesamtüberblick!W39)</f>
        <v>ND</v>
      </c>
      <c r="E303" t="s">
        <v>204</v>
      </c>
    </row>
    <row r="304" spans="1:8" x14ac:dyDescent="0.25">
      <c r="A304" s="23" t="s">
        <v>3</v>
      </c>
      <c r="B304" s="51">
        <f>Gesamtüberblick!$W$6</f>
        <v>0</v>
      </c>
      <c r="C304" s="23" t="s">
        <v>89</v>
      </c>
      <c r="D304" s="50" t="str">
        <f>IF(Gesamtüberblick!W36="","ND",Gesamtüberblick!W36)</f>
        <v>ND</v>
      </c>
      <c r="E304" t="s">
        <v>8</v>
      </c>
    </row>
    <row r="305" spans="1:5" x14ac:dyDescent="0.25">
      <c r="A305" s="23" t="s">
        <v>3</v>
      </c>
      <c r="B305" s="51">
        <f>Gesamtüberblick!$W$6</f>
        <v>0</v>
      </c>
      <c r="C305" s="23" t="s">
        <v>88</v>
      </c>
      <c r="D305" s="50" t="str">
        <f>IF(Gesamtüberblick!W35="","ND",Gesamtüberblick!W35)</f>
        <v>ND</v>
      </c>
      <c r="E305" t="s">
        <v>8</v>
      </c>
    </row>
    <row r="306" spans="1:5" x14ac:dyDescent="0.25">
      <c r="A306" s="23" t="s">
        <v>3</v>
      </c>
      <c r="B306" s="51">
        <f>Gesamtüberblick!$W$6</f>
        <v>0</v>
      </c>
      <c r="C306" s="23" t="s">
        <v>133</v>
      </c>
      <c r="D306" s="50" t="str">
        <f>IF(Gesamtüberblick!W13="","ND",Gesamtüberblick!W13)</f>
        <v>ND</v>
      </c>
      <c r="E306" t="s">
        <v>205</v>
      </c>
    </row>
    <row r="307" spans="1:5" x14ac:dyDescent="0.25">
      <c r="A307" s="23" t="s">
        <v>3</v>
      </c>
      <c r="B307" s="51">
        <f>Gesamtüberblick!$W$6</f>
        <v>0</v>
      </c>
      <c r="C307" s="23" t="s">
        <v>144</v>
      </c>
      <c r="D307" s="50" t="str">
        <f>IF(Gesamtüberblick!W20="","ND",Gesamtüberblick!W20)</f>
        <v>ND</v>
      </c>
      <c r="E307" t="s">
        <v>206</v>
      </c>
    </row>
    <row r="308" spans="1:5" x14ac:dyDescent="0.25">
      <c r="A308" s="23" t="s">
        <v>4</v>
      </c>
      <c r="B308" s="51" t="str">
        <f>Gesamtüberblick!$Q$6</f>
        <v>Energierückgewinnung</v>
      </c>
      <c r="C308" s="23" t="s">
        <v>132</v>
      </c>
      <c r="D308" s="50">
        <f>IF(Gesamtüberblick!Q12="","ND",Gesamtüberblick!Q12)</f>
        <v>2.8401419000000002E-7</v>
      </c>
      <c r="E308" t="s">
        <v>195</v>
      </c>
    </row>
    <row r="309" spans="1:5" x14ac:dyDescent="0.25">
      <c r="A309" s="23" t="s">
        <v>4</v>
      </c>
      <c r="B309" s="51" t="str">
        <f>Gesamtüberblick!$Q$6</f>
        <v>Energierückgewinnung</v>
      </c>
      <c r="C309" s="23" t="s">
        <v>194</v>
      </c>
      <c r="D309" s="50">
        <f>IF(Gesamtüberblick!Q17="","ND",Gesamtüberblick!Q17)</f>
        <v>4.9440103999999999E-2</v>
      </c>
      <c r="E309" t="s">
        <v>196</v>
      </c>
    </row>
    <row r="310" spans="1:5" x14ac:dyDescent="0.25">
      <c r="A310" s="23" t="s">
        <v>4</v>
      </c>
      <c r="B310" s="51" t="str">
        <f>Gesamtüberblick!$Q$6</f>
        <v>Energierückgewinnung</v>
      </c>
      <c r="C310" s="23" t="s">
        <v>80</v>
      </c>
      <c r="D310" s="50">
        <f>IF(Gesamtüberblick!Q27="","ND",Gesamtüberblick!Q27)</f>
        <v>0</v>
      </c>
      <c r="E310" t="s">
        <v>8</v>
      </c>
    </row>
    <row r="311" spans="1:5" x14ac:dyDescent="0.25">
      <c r="A311" s="23" t="s">
        <v>4</v>
      </c>
      <c r="B311" s="51" t="str">
        <f>Gesamtüberblick!$Q$6</f>
        <v>Energierückgewinnung</v>
      </c>
      <c r="C311" s="23" t="s">
        <v>83</v>
      </c>
      <c r="D311" s="50">
        <f>IF(Gesamtüberblick!Q30="","ND",Gesamtüberblick!Q30)</f>
        <v>2.7914372E-2</v>
      </c>
      <c r="E311" t="s">
        <v>37</v>
      </c>
    </row>
    <row r="312" spans="1:5" x14ac:dyDescent="0.25">
      <c r="A312" s="23" t="s">
        <v>4</v>
      </c>
      <c r="B312" s="51" t="str">
        <f>Gesamtüberblick!$Q$6</f>
        <v>Energierückgewinnung</v>
      </c>
      <c r="C312" s="23" t="s">
        <v>85</v>
      </c>
      <c r="D312" s="50">
        <f>IF(Gesamtüberblick!Q32="","ND",Gesamtüberblick!Q32)</f>
        <v>6.1908078</v>
      </c>
      <c r="E312" t="s">
        <v>8</v>
      </c>
    </row>
    <row r="313" spans="1:5" x14ac:dyDescent="0.25">
      <c r="A313" s="23" t="s">
        <v>4</v>
      </c>
      <c r="B313" s="51" t="str">
        <f>Gesamtüberblick!$Q$6</f>
        <v>Energierückgewinnung</v>
      </c>
      <c r="C313" s="23" t="s">
        <v>86</v>
      </c>
      <c r="D313" s="50">
        <f>IF(Gesamtüberblick!Q33="","ND",Gesamtüberblick!Q33)</f>
        <v>6.4767026999999999E-5</v>
      </c>
      <c r="E313" t="s">
        <v>8</v>
      </c>
    </row>
    <row r="314" spans="1:5" x14ac:dyDescent="0.25">
      <c r="A314" s="23" t="s">
        <v>4</v>
      </c>
      <c r="B314" s="51" t="str">
        <f>Gesamtüberblick!$Q$6</f>
        <v>Energierückgewinnung</v>
      </c>
      <c r="C314" s="23" t="s">
        <v>74</v>
      </c>
      <c r="D314" s="50">
        <f>IF(Gesamtüberblick!Q21="","ND",Gesamtüberblick!Q21)</f>
        <v>3.4482678</v>
      </c>
      <c r="E314" t="s">
        <v>9</v>
      </c>
    </row>
    <row r="315" spans="1:5" x14ac:dyDescent="0.25">
      <c r="A315" s="23" t="s">
        <v>4</v>
      </c>
      <c r="B315" s="51" t="str">
        <f>Gesamtüberblick!$Q$6</f>
        <v>Energierückgewinnung</v>
      </c>
      <c r="C315" s="23" t="s">
        <v>75</v>
      </c>
      <c r="D315" s="50">
        <f>IF(Gesamtüberblick!Q22="","ND",Gesamtüberblick!Q22)</f>
        <v>0</v>
      </c>
      <c r="E315" t="s">
        <v>9</v>
      </c>
    </row>
    <row r="316" spans="1:5" x14ac:dyDescent="0.25">
      <c r="A316" s="23" t="s">
        <v>4</v>
      </c>
      <c r="B316" s="51" t="str">
        <f>Gesamtüberblick!$Q$6</f>
        <v>Energierückgewinnung</v>
      </c>
      <c r="C316" s="23" t="s">
        <v>81</v>
      </c>
      <c r="D316" s="50">
        <f>IF(Gesamtüberblick!Q28="","ND",Gesamtüberblick!Q28)</f>
        <v>0</v>
      </c>
      <c r="E316" t="s">
        <v>9</v>
      </c>
    </row>
    <row r="317" spans="1:5" x14ac:dyDescent="0.25">
      <c r="A317" s="23" t="s">
        <v>4</v>
      </c>
      <c r="B317" s="51" t="str">
        <f>Gesamtüberblick!$Q$6</f>
        <v>Energierückgewinnung</v>
      </c>
      <c r="C317" s="23" t="s">
        <v>139</v>
      </c>
      <c r="D317" s="50">
        <f>IF(Gesamtüberblick!Q16="","ND",Gesamtüberblick!Q16)</f>
        <v>7.7089925000000004E-2</v>
      </c>
      <c r="E317" t="s">
        <v>197</v>
      </c>
    </row>
    <row r="318" spans="1:5" x14ac:dyDescent="0.25">
      <c r="A318" s="23" t="s">
        <v>4</v>
      </c>
      <c r="B318" s="51" t="str">
        <f>Gesamtüberblick!$Q$6</f>
        <v>Energierückgewinnung</v>
      </c>
      <c r="C318" s="23" t="s">
        <v>137</v>
      </c>
      <c r="D318" s="50">
        <f>IF(Gesamtüberblick!Q15="","ND",Gesamtüberblick!Q15)</f>
        <v>7.1451127999999997E-3</v>
      </c>
      <c r="E318" t="s">
        <v>198</v>
      </c>
    </row>
    <row r="319" spans="1:5" x14ac:dyDescent="0.25">
      <c r="A319" s="23" t="s">
        <v>4</v>
      </c>
      <c r="B319" s="51" t="str">
        <f>Gesamtüberblick!$Q$6</f>
        <v>Energierückgewinnung</v>
      </c>
      <c r="C319" s="23" t="s">
        <v>135</v>
      </c>
      <c r="D319" s="50">
        <f>IF(Gesamtüberblick!Q14="","ND",Gesamtüberblick!Q14)</f>
        <v>9.6742769000000004E-4</v>
      </c>
      <c r="E319" t="s">
        <v>199</v>
      </c>
    </row>
    <row r="320" spans="1:5" x14ac:dyDescent="0.25">
      <c r="A320" s="23" t="s">
        <v>4</v>
      </c>
      <c r="B320" s="51" t="str">
        <f>Gesamtüberblick!$Q$6</f>
        <v>Energierückgewinnung</v>
      </c>
      <c r="C320" s="23" t="s">
        <v>90</v>
      </c>
      <c r="D320" s="50">
        <f>IF(Gesamtüberblick!Q37="","ND",Gesamtüberblick!Q37)</f>
        <v>0</v>
      </c>
      <c r="E320" t="s">
        <v>9</v>
      </c>
    </row>
    <row r="321" spans="1:9" x14ac:dyDescent="0.25">
      <c r="A321" s="23" t="s">
        <v>4</v>
      </c>
      <c r="B321" s="51" t="str">
        <f>Gesamtüberblick!$Q$6</f>
        <v>Energierückgewinnung</v>
      </c>
      <c r="C321" s="23" t="s">
        <v>91</v>
      </c>
      <c r="D321" s="50">
        <f>IF(Gesamtüberblick!Q38="","ND",Gesamtüberblick!Q38)</f>
        <v>0</v>
      </c>
      <c r="E321" t="s">
        <v>9</v>
      </c>
    </row>
    <row r="322" spans="1:9" x14ac:dyDescent="0.25">
      <c r="A322" s="23" t="s">
        <v>4</v>
      </c>
      <c r="B322" s="51" t="str">
        <f>Gesamtüberblick!$Q$6</f>
        <v>Energierückgewinnung</v>
      </c>
      <c r="C322" s="23" t="s">
        <v>84</v>
      </c>
      <c r="D322" s="50">
        <f>IF(Gesamtüberblick!Q31="","ND",Gesamtüberblick!Q31)</f>
        <v>0.29311341000000002</v>
      </c>
      <c r="E322" t="s">
        <v>8</v>
      </c>
    </row>
    <row r="323" spans="1:9" x14ac:dyDescent="0.25">
      <c r="A323" s="23" t="s">
        <v>4</v>
      </c>
      <c r="B323" s="51" t="str">
        <f>Gesamtüberblick!$Q$6</f>
        <v>Energierückgewinnung</v>
      </c>
      <c r="C323" s="23" t="s">
        <v>96</v>
      </c>
      <c r="D323" s="50">
        <f>IF(Gesamtüberblick!Q10="","ND",Gesamtüberblick!Q10)</f>
        <v>0</v>
      </c>
      <c r="E323" t="s">
        <v>200</v>
      </c>
      <c r="H323" s="22"/>
      <c r="I323" s="22"/>
    </row>
    <row r="324" spans="1:9" x14ac:dyDescent="0.25">
      <c r="A324" s="23" t="s">
        <v>4</v>
      </c>
      <c r="B324" s="51" t="str">
        <f>Gesamtüberblick!$Q$6</f>
        <v>Energierückgewinnung</v>
      </c>
      <c r="C324" s="23" t="s">
        <v>97</v>
      </c>
      <c r="D324" s="50">
        <f>IF(Gesamtüberblick!Q9="","ND",Gesamtüberblick!Q9)</f>
        <v>14.284331999999999</v>
      </c>
      <c r="E324" t="s">
        <v>200</v>
      </c>
    </row>
    <row r="325" spans="1:9" x14ac:dyDescent="0.25">
      <c r="A325" s="23" t="s">
        <v>4</v>
      </c>
      <c r="B325" s="51" t="str">
        <f>Gesamtüberblick!$Q$6</f>
        <v>Energierückgewinnung</v>
      </c>
      <c r="C325" s="23" t="s">
        <v>131</v>
      </c>
      <c r="D325" s="50">
        <f>IF(Gesamtüberblick!Q11="","ND",Gesamtüberblick!Q11)</f>
        <v>4.7507097000000003E-3</v>
      </c>
      <c r="E325" t="s">
        <v>200</v>
      </c>
    </row>
    <row r="326" spans="1:9" x14ac:dyDescent="0.25">
      <c r="A326" s="23" t="s">
        <v>4</v>
      </c>
      <c r="B326" s="51" t="str">
        <f>Gesamtüberblick!$Q$6</f>
        <v>Energierückgewinnung</v>
      </c>
      <c r="C326" s="23" t="s">
        <v>87</v>
      </c>
      <c r="D326" s="50">
        <f>IF(Gesamtüberblick!Q34="","ND",Gesamtüberblick!Q34)</f>
        <v>0</v>
      </c>
      <c r="E326" t="s">
        <v>8</v>
      </c>
    </row>
    <row r="327" spans="1:9" x14ac:dyDescent="0.25">
      <c r="A327" s="23" t="s">
        <v>4</v>
      </c>
      <c r="B327" s="51" t="str">
        <f>Gesamtüberblick!$Q$6</f>
        <v>Energierückgewinnung</v>
      </c>
      <c r="C327" s="23" t="s">
        <v>82</v>
      </c>
      <c r="D327" s="50">
        <f>IF(Gesamtüberblick!Q29="","ND",Gesamtüberblick!Q29)</f>
        <v>0</v>
      </c>
      <c r="E327" t="s">
        <v>9</v>
      </c>
    </row>
    <row r="328" spans="1:9" x14ac:dyDescent="0.25">
      <c r="A328" s="23" t="s">
        <v>4</v>
      </c>
      <c r="B328" s="51" t="str">
        <f>Gesamtüberblick!$Q$6</f>
        <v>Energierückgewinnung</v>
      </c>
      <c r="C328" s="23" t="s">
        <v>77</v>
      </c>
      <c r="D328" s="50">
        <f>IF(Gesamtüberblick!Q24="","ND",Gesamtüberblick!Q24)</f>
        <v>200.94345999999999</v>
      </c>
      <c r="E328" t="s">
        <v>9</v>
      </c>
    </row>
    <row r="329" spans="1:9" x14ac:dyDescent="0.25">
      <c r="A329" s="23" t="s">
        <v>4</v>
      </c>
      <c r="B329" s="51" t="str">
        <f>Gesamtüberblick!$Q$6</f>
        <v>Energierückgewinnung</v>
      </c>
      <c r="C329" s="23" t="s">
        <v>78</v>
      </c>
      <c r="D329" s="50">
        <f>IF(Gesamtüberblick!Q25="","ND",Gesamtüberblick!Q25)</f>
        <v>0</v>
      </c>
      <c r="E329" t="s">
        <v>9</v>
      </c>
    </row>
    <row r="330" spans="1:9" x14ac:dyDescent="0.25">
      <c r="A330" s="23" t="s">
        <v>4</v>
      </c>
      <c r="B330" s="51" t="str">
        <f>Gesamtüberblick!$Q$6</f>
        <v>Energierückgewinnung</v>
      </c>
      <c r="C330" s="23" t="s">
        <v>143</v>
      </c>
      <c r="D330" s="50">
        <f>IF(Gesamtüberblick!Q19="","ND",Gesamtüberblick!Q19)</f>
        <v>200.93409</v>
      </c>
      <c r="E330" t="s">
        <v>9</v>
      </c>
    </row>
    <row r="331" spans="1:9" x14ac:dyDescent="0.25">
      <c r="A331" s="23" t="s">
        <v>4</v>
      </c>
      <c r="B331" s="51" t="str">
        <f>Gesamtüberblick!$Q$6</f>
        <v>Energierückgewinnung</v>
      </c>
      <c r="C331" s="23" t="s">
        <v>142</v>
      </c>
      <c r="D331" s="50">
        <f>IF(Gesamtüberblick!Q18="","ND",Gesamtüberblick!Q18)</f>
        <v>4.6407798999999997E-5</v>
      </c>
      <c r="E331" t="s">
        <v>201</v>
      </c>
    </row>
    <row r="332" spans="1:9" x14ac:dyDescent="0.25">
      <c r="A332" s="23" t="s">
        <v>4</v>
      </c>
      <c r="B332" s="51" t="str">
        <f>Gesamtüberblick!$Q$6</f>
        <v>Energierückgewinnung</v>
      </c>
      <c r="C332" s="23" t="s">
        <v>151</v>
      </c>
      <c r="D332" s="50">
        <f>IF(Gesamtüberblick!Q42="","ND",Gesamtüberblick!Q42)</f>
        <v>1.0144227E-7</v>
      </c>
      <c r="E332" t="s">
        <v>152</v>
      </c>
    </row>
    <row r="333" spans="1:9" x14ac:dyDescent="0.25">
      <c r="A333" s="23" t="s">
        <v>4</v>
      </c>
      <c r="B333" s="51" t="str">
        <f>Gesamtüberblick!$Q$6</f>
        <v>Energierückgewinnung</v>
      </c>
      <c r="C333" s="23" t="s">
        <v>153</v>
      </c>
      <c r="D333" s="50">
        <f>IF(Gesamtüberblick!Q43="","ND",Gesamtüberblick!Q43)</f>
        <v>1.3005432999999999E-7</v>
      </c>
      <c r="E333" t="s">
        <v>152</v>
      </c>
    </row>
    <row r="334" spans="1:9" x14ac:dyDescent="0.25">
      <c r="A334" s="23" t="s">
        <v>4</v>
      </c>
      <c r="B334" s="51" t="str">
        <f>Gesamtüberblick!$Q$6</f>
        <v>Energierückgewinnung</v>
      </c>
      <c r="C334" s="23" t="s">
        <v>149</v>
      </c>
      <c r="D334" s="50">
        <f>IF(Gesamtüberblick!Q41="","ND",Gesamtüberblick!Q41)</f>
        <v>54.723914999999998</v>
      </c>
      <c r="E334" t="s">
        <v>150</v>
      </c>
    </row>
    <row r="335" spans="1:9" x14ac:dyDescent="0.25">
      <c r="A335" s="23" t="s">
        <v>4</v>
      </c>
      <c r="B335" s="51" t="str">
        <f>Gesamtüberblick!$Q$6</f>
        <v>Energierückgewinnung</v>
      </c>
      <c r="C335" s="23" t="s">
        <v>148</v>
      </c>
      <c r="D335" s="50">
        <f>IF(Gesamtüberblick!Q40="","ND",Gesamtüberblick!Q40)</f>
        <v>0.26066657999999998</v>
      </c>
      <c r="E335" t="s">
        <v>202</v>
      </c>
    </row>
    <row r="336" spans="1:9" x14ac:dyDescent="0.25">
      <c r="A336" s="23" t="s">
        <v>4</v>
      </c>
      <c r="B336" s="51" t="str">
        <f>Gesamtüberblick!$Q$6</f>
        <v>Energierückgewinnung</v>
      </c>
      <c r="C336" s="23" t="s">
        <v>154</v>
      </c>
      <c r="D336" s="50">
        <f>IF(Gesamtüberblick!Q44="","ND",Gesamtüberblick!Q44)</f>
        <v>121.34734</v>
      </c>
      <c r="E336" t="s">
        <v>203</v>
      </c>
    </row>
    <row r="337" spans="1:5" x14ac:dyDescent="0.25">
      <c r="A337" s="23" t="s">
        <v>4</v>
      </c>
      <c r="B337" s="51" t="str">
        <f>Gesamtüberblick!$Q$6</f>
        <v>Energierückgewinnung</v>
      </c>
      <c r="C337" s="23" t="s">
        <v>146</v>
      </c>
      <c r="D337" s="50">
        <f>IF(Gesamtüberblick!Q39="","ND",Gesamtüberblick!Q39)</f>
        <v>1.0518091E-6</v>
      </c>
      <c r="E337" t="s">
        <v>204</v>
      </c>
    </row>
    <row r="338" spans="1:5" x14ac:dyDescent="0.25">
      <c r="A338" s="23" t="s">
        <v>4</v>
      </c>
      <c r="B338" s="51" t="str">
        <f>Gesamtüberblick!$Q$6</f>
        <v>Energierückgewinnung</v>
      </c>
      <c r="C338" s="23" t="s">
        <v>89</v>
      </c>
      <c r="D338" s="50">
        <f>IF(Gesamtüberblick!Q36="","ND",Gesamtüberblick!Q36)</f>
        <v>0</v>
      </c>
      <c r="E338" t="s">
        <v>8</v>
      </c>
    </row>
    <row r="339" spans="1:5" x14ac:dyDescent="0.25">
      <c r="A339" s="23" t="s">
        <v>4</v>
      </c>
      <c r="B339" s="51" t="str">
        <f>Gesamtüberblick!$Q$6</f>
        <v>Energierückgewinnung</v>
      </c>
      <c r="C339" s="23" t="s">
        <v>88</v>
      </c>
      <c r="D339" s="50">
        <f>IF(Gesamtüberblick!Q35="","ND",Gesamtüberblick!Q35)</f>
        <v>0</v>
      </c>
      <c r="E339" t="s">
        <v>8</v>
      </c>
    </row>
    <row r="340" spans="1:5" x14ac:dyDescent="0.25">
      <c r="A340" s="23" t="s">
        <v>4</v>
      </c>
      <c r="B340" s="51" t="str">
        <f>Gesamtüberblick!$Q$6</f>
        <v>Energierückgewinnung</v>
      </c>
      <c r="C340" s="23" t="s">
        <v>133</v>
      </c>
      <c r="D340" s="50">
        <f>IF(Gesamtüberblick!Q13="","ND",Gesamtüberblick!Q13)</f>
        <v>2.9749679000000001E-2</v>
      </c>
      <c r="E340" t="s">
        <v>205</v>
      </c>
    </row>
    <row r="341" spans="1:5" x14ac:dyDescent="0.25">
      <c r="A341" s="23" t="s">
        <v>4</v>
      </c>
      <c r="B341" s="51" t="str">
        <f>Gesamtüberblick!$Q$6</f>
        <v>Energierückgewinnung</v>
      </c>
      <c r="C341" s="23" t="s">
        <v>144</v>
      </c>
      <c r="D341" s="50">
        <f>IF(Gesamtüberblick!Q20="","ND",Gesamtüberblick!Q20)</f>
        <v>1.1333032999999999</v>
      </c>
      <c r="E341" t="s">
        <v>206</v>
      </c>
    </row>
    <row r="342" spans="1:5" x14ac:dyDescent="0.25">
      <c r="A342" s="23" t="s">
        <v>4</v>
      </c>
      <c r="B342" s="51">
        <f>Gesamtüberblick!$X$6</f>
        <v>0</v>
      </c>
      <c r="C342" s="23" t="s">
        <v>132</v>
      </c>
      <c r="D342" s="50" t="str">
        <f>IF(Gesamtüberblick!X12="","ND",Gesamtüberblick!X12)</f>
        <v>ND</v>
      </c>
      <c r="E342" t="s">
        <v>195</v>
      </c>
    </row>
    <row r="343" spans="1:5" x14ac:dyDescent="0.25">
      <c r="A343" s="23" t="s">
        <v>4</v>
      </c>
      <c r="B343" s="51">
        <f>Gesamtüberblick!$X$6</f>
        <v>0</v>
      </c>
      <c r="C343" s="23" t="s">
        <v>194</v>
      </c>
      <c r="D343" s="50" t="str">
        <f>IF(Gesamtüberblick!X17="","ND",Gesamtüberblick!X17)</f>
        <v>ND</v>
      </c>
      <c r="E343" t="s">
        <v>196</v>
      </c>
    </row>
    <row r="344" spans="1:5" x14ac:dyDescent="0.25">
      <c r="A344" s="23" t="s">
        <v>4</v>
      </c>
      <c r="B344" s="51">
        <f>Gesamtüberblick!$X$6</f>
        <v>0</v>
      </c>
      <c r="C344" s="23" t="s">
        <v>80</v>
      </c>
      <c r="D344" s="50" t="str">
        <f>IF(Gesamtüberblick!X27="","ND",Gesamtüberblick!X27)</f>
        <v>ND</v>
      </c>
      <c r="E344" t="s">
        <v>8</v>
      </c>
    </row>
    <row r="345" spans="1:5" x14ac:dyDescent="0.25">
      <c r="A345" s="23" t="s">
        <v>4</v>
      </c>
      <c r="B345" s="51">
        <f>Gesamtüberblick!$X$6</f>
        <v>0</v>
      </c>
      <c r="C345" s="23" t="s">
        <v>83</v>
      </c>
      <c r="D345" s="50" t="str">
        <f>IF(Gesamtüberblick!X30="","ND",Gesamtüberblick!X30)</f>
        <v>ND</v>
      </c>
      <c r="E345" t="s">
        <v>37</v>
      </c>
    </row>
    <row r="346" spans="1:5" x14ac:dyDescent="0.25">
      <c r="A346" s="23" t="s">
        <v>4</v>
      </c>
      <c r="B346" s="51">
        <f>Gesamtüberblick!$X$6</f>
        <v>0</v>
      </c>
      <c r="C346" s="23" t="s">
        <v>85</v>
      </c>
      <c r="D346" s="50" t="str">
        <f>IF(Gesamtüberblick!X32="","ND",Gesamtüberblick!X32)</f>
        <v>ND</v>
      </c>
      <c r="E346" t="s">
        <v>8</v>
      </c>
    </row>
    <row r="347" spans="1:5" x14ac:dyDescent="0.25">
      <c r="A347" s="23" t="s">
        <v>4</v>
      </c>
      <c r="B347" s="51">
        <f>Gesamtüberblick!$X$6</f>
        <v>0</v>
      </c>
      <c r="C347" s="23" t="s">
        <v>86</v>
      </c>
      <c r="D347" s="50" t="str">
        <f>IF(Gesamtüberblick!X33="","ND",Gesamtüberblick!X33)</f>
        <v>ND</v>
      </c>
      <c r="E347" t="s">
        <v>8</v>
      </c>
    </row>
    <row r="348" spans="1:5" x14ac:dyDescent="0.25">
      <c r="A348" s="23" t="s">
        <v>4</v>
      </c>
      <c r="B348" s="51">
        <f>Gesamtüberblick!$X$6</f>
        <v>0</v>
      </c>
      <c r="C348" s="23" t="s">
        <v>74</v>
      </c>
      <c r="D348" s="50" t="str">
        <f>IF(Gesamtüberblick!X21="","ND",Gesamtüberblick!X21)</f>
        <v>ND</v>
      </c>
      <c r="E348" t="s">
        <v>9</v>
      </c>
    </row>
    <row r="349" spans="1:5" x14ac:dyDescent="0.25">
      <c r="A349" s="23" t="s">
        <v>4</v>
      </c>
      <c r="B349" s="51">
        <f>Gesamtüberblick!$X$6</f>
        <v>0</v>
      </c>
      <c r="C349" s="23" t="s">
        <v>75</v>
      </c>
      <c r="D349" s="50" t="str">
        <f>IF(Gesamtüberblick!X22="","ND",Gesamtüberblick!X22)</f>
        <v>ND</v>
      </c>
      <c r="E349" t="s">
        <v>9</v>
      </c>
    </row>
    <row r="350" spans="1:5" x14ac:dyDescent="0.25">
      <c r="A350" s="23" t="s">
        <v>4</v>
      </c>
      <c r="B350" s="51">
        <f>Gesamtüberblick!$X$6</f>
        <v>0</v>
      </c>
      <c r="C350" s="23" t="s">
        <v>81</v>
      </c>
      <c r="D350" s="50" t="str">
        <f>IF(Gesamtüberblick!X28="","ND",Gesamtüberblick!X28)</f>
        <v>ND</v>
      </c>
      <c r="E350" t="s">
        <v>9</v>
      </c>
    </row>
    <row r="351" spans="1:5" x14ac:dyDescent="0.25">
      <c r="A351" s="23" t="s">
        <v>4</v>
      </c>
      <c r="B351" s="51">
        <f>Gesamtüberblick!$X$6</f>
        <v>0</v>
      </c>
      <c r="C351" s="23" t="s">
        <v>139</v>
      </c>
      <c r="D351" s="50" t="str">
        <f>IF(Gesamtüberblick!X16="","ND",Gesamtüberblick!X16)</f>
        <v>ND</v>
      </c>
      <c r="E351" t="s">
        <v>197</v>
      </c>
    </row>
    <row r="352" spans="1:5" x14ac:dyDescent="0.25">
      <c r="A352" s="23" t="s">
        <v>4</v>
      </c>
      <c r="B352" s="51">
        <f>Gesamtüberblick!$X$6</f>
        <v>0</v>
      </c>
      <c r="C352" s="23" t="s">
        <v>137</v>
      </c>
      <c r="D352" s="50" t="str">
        <f>IF(Gesamtüberblick!X15="","ND",Gesamtüberblick!X15)</f>
        <v>ND</v>
      </c>
      <c r="E352" t="s">
        <v>198</v>
      </c>
    </row>
    <row r="353" spans="1:9" x14ac:dyDescent="0.25">
      <c r="A353" s="23" t="s">
        <v>4</v>
      </c>
      <c r="B353" s="51">
        <f>Gesamtüberblick!$X$6</f>
        <v>0</v>
      </c>
      <c r="C353" s="23" t="s">
        <v>135</v>
      </c>
      <c r="D353" s="50" t="str">
        <f>IF(Gesamtüberblick!X14="","ND",Gesamtüberblick!X14)</f>
        <v>ND</v>
      </c>
      <c r="E353" t="s">
        <v>199</v>
      </c>
    </row>
    <row r="354" spans="1:9" x14ac:dyDescent="0.25">
      <c r="A354" s="23" t="s">
        <v>4</v>
      </c>
      <c r="B354" s="51">
        <f>Gesamtüberblick!$X$6</f>
        <v>0</v>
      </c>
      <c r="C354" s="23" t="s">
        <v>90</v>
      </c>
      <c r="D354" s="50" t="str">
        <f>IF(Gesamtüberblick!X37="","ND",Gesamtüberblick!X37)</f>
        <v>ND</v>
      </c>
      <c r="E354" t="s">
        <v>9</v>
      </c>
    </row>
    <row r="355" spans="1:9" x14ac:dyDescent="0.25">
      <c r="A355" s="23" t="s">
        <v>4</v>
      </c>
      <c r="B355" s="51">
        <f>Gesamtüberblick!$X$6</f>
        <v>0</v>
      </c>
      <c r="C355" s="23" t="s">
        <v>91</v>
      </c>
      <c r="D355" s="50" t="str">
        <f>IF(Gesamtüberblick!X38="","ND",Gesamtüberblick!X38)</f>
        <v>ND</v>
      </c>
      <c r="E355" t="s">
        <v>9</v>
      </c>
    </row>
    <row r="356" spans="1:9" x14ac:dyDescent="0.25">
      <c r="A356" s="23" t="s">
        <v>4</v>
      </c>
      <c r="B356" s="51">
        <f>Gesamtüberblick!$X$6</f>
        <v>0</v>
      </c>
      <c r="C356" s="23" t="s">
        <v>84</v>
      </c>
      <c r="D356" s="50" t="str">
        <f>IF(Gesamtüberblick!X31="","ND",Gesamtüberblick!X31)</f>
        <v>ND</v>
      </c>
      <c r="E356" t="s">
        <v>8</v>
      </c>
    </row>
    <row r="357" spans="1:9" x14ac:dyDescent="0.25">
      <c r="A357" s="23" t="s">
        <v>4</v>
      </c>
      <c r="B357" s="51">
        <f>Gesamtüberblick!$X$6</f>
        <v>0</v>
      </c>
      <c r="C357" s="23" t="s">
        <v>96</v>
      </c>
      <c r="D357" s="50" t="str">
        <f>IF(Gesamtüberblick!X10="","ND",Gesamtüberblick!X10)</f>
        <v>ND</v>
      </c>
      <c r="E357" t="s">
        <v>200</v>
      </c>
      <c r="H357" s="22"/>
      <c r="I357" s="22"/>
    </row>
    <row r="358" spans="1:9" x14ac:dyDescent="0.25">
      <c r="A358" s="23" t="s">
        <v>4</v>
      </c>
      <c r="B358" s="51">
        <f>Gesamtüberblick!$X$6</f>
        <v>0</v>
      </c>
      <c r="C358" s="23" t="s">
        <v>97</v>
      </c>
      <c r="D358" s="50" t="str">
        <f>IF(Gesamtüberblick!X9="","ND",Gesamtüberblick!X9)</f>
        <v>ND</v>
      </c>
      <c r="E358" t="s">
        <v>200</v>
      </c>
    </row>
    <row r="359" spans="1:9" x14ac:dyDescent="0.25">
      <c r="A359" s="23" t="s">
        <v>4</v>
      </c>
      <c r="B359" s="51">
        <f>Gesamtüberblick!$X$6</f>
        <v>0</v>
      </c>
      <c r="C359" s="23" t="s">
        <v>131</v>
      </c>
      <c r="D359" s="50" t="str">
        <f>IF(Gesamtüberblick!X11="","ND",Gesamtüberblick!X11)</f>
        <v>ND</v>
      </c>
      <c r="E359" t="s">
        <v>200</v>
      </c>
    </row>
    <row r="360" spans="1:9" x14ac:dyDescent="0.25">
      <c r="A360" s="23" t="s">
        <v>4</v>
      </c>
      <c r="B360" s="51">
        <f>Gesamtüberblick!$X$6</f>
        <v>0</v>
      </c>
      <c r="C360" s="23" t="s">
        <v>87</v>
      </c>
      <c r="D360" s="50" t="str">
        <f>IF(Gesamtüberblick!X34="","ND",Gesamtüberblick!X34)</f>
        <v>ND</v>
      </c>
      <c r="E360" t="s">
        <v>8</v>
      </c>
    </row>
    <row r="361" spans="1:9" x14ac:dyDescent="0.25">
      <c r="A361" s="23" t="s">
        <v>4</v>
      </c>
      <c r="B361" s="51">
        <f>Gesamtüberblick!$X$6</f>
        <v>0</v>
      </c>
      <c r="C361" s="23" t="s">
        <v>82</v>
      </c>
      <c r="D361" s="50" t="str">
        <f>IF(Gesamtüberblick!X29="","ND",Gesamtüberblick!X29)</f>
        <v>ND</v>
      </c>
      <c r="E361" t="s">
        <v>9</v>
      </c>
    </row>
    <row r="362" spans="1:9" x14ac:dyDescent="0.25">
      <c r="A362" s="23" t="s">
        <v>4</v>
      </c>
      <c r="B362" s="51">
        <f>Gesamtüberblick!$X$6</f>
        <v>0</v>
      </c>
      <c r="C362" s="23" t="s">
        <v>77</v>
      </c>
      <c r="D362" s="50" t="str">
        <f>IF(Gesamtüberblick!X24="","ND",Gesamtüberblick!X24)</f>
        <v>ND</v>
      </c>
      <c r="E362" t="s">
        <v>9</v>
      </c>
    </row>
    <row r="363" spans="1:9" x14ac:dyDescent="0.25">
      <c r="A363" s="23" t="s">
        <v>4</v>
      </c>
      <c r="B363" s="51">
        <f>Gesamtüberblick!$X$6</f>
        <v>0</v>
      </c>
      <c r="C363" s="23" t="s">
        <v>78</v>
      </c>
      <c r="D363" s="50" t="str">
        <f>IF(Gesamtüberblick!X25="","ND",Gesamtüberblick!X25)</f>
        <v>ND</v>
      </c>
      <c r="E363" t="s">
        <v>9</v>
      </c>
    </row>
    <row r="364" spans="1:9" x14ac:dyDescent="0.25">
      <c r="A364" s="23" t="s">
        <v>4</v>
      </c>
      <c r="B364" s="51">
        <f>Gesamtüberblick!$X$6</f>
        <v>0</v>
      </c>
      <c r="C364" s="23" t="s">
        <v>143</v>
      </c>
      <c r="D364" s="50" t="str">
        <f>IF(Gesamtüberblick!X19="","ND",Gesamtüberblick!X19)</f>
        <v>ND</v>
      </c>
      <c r="E364" t="s">
        <v>9</v>
      </c>
    </row>
    <row r="365" spans="1:9" x14ac:dyDescent="0.25">
      <c r="A365" s="23" t="s">
        <v>4</v>
      </c>
      <c r="B365" s="51">
        <f>Gesamtüberblick!$X$6</f>
        <v>0</v>
      </c>
      <c r="C365" s="23" t="s">
        <v>142</v>
      </c>
      <c r="D365" s="50" t="str">
        <f>IF(Gesamtüberblick!X18="","ND",Gesamtüberblick!X18)</f>
        <v>ND</v>
      </c>
      <c r="E365" t="s">
        <v>201</v>
      </c>
    </row>
    <row r="366" spans="1:9" x14ac:dyDescent="0.25">
      <c r="A366" s="23" t="s">
        <v>4</v>
      </c>
      <c r="B366" s="51">
        <f>Gesamtüberblick!$X$6</f>
        <v>0</v>
      </c>
      <c r="C366" s="23" t="s">
        <v>151</v>
      </c>
      <c r="D366" s="50" t="str">
        <f>IF(Gesamtüberblick!X42="","ND",Gesamtüberblick!X42)</f>
        <v>ND</v>
      </c>
      <c r="E366" t="s">
        <v>152</v>
      </c>
    </row>
    <row r="367" spans="1:9" x14ac:dyDescent="0.25">
      <c r="A367" s="23" t="s">
        <v>4</v>
      </c>
      <c r="B367" s="51">
        <f>Gesamtüberblick!$X$6</f>
        <v>0</v>
      </c>
      <c r="C367" s="23" t="s">
        <v>153</v>
      </c>
      <c r="D367" s="50" t="str">
        <f>IF(Gesamtüberblick!X43="","ND",Gesamtüberblick!X43)</f>
        <v>ND</v>
      </c>
      <c r="E367" t="s">
        <v>152</v>
      </c>
    </row>
    <row r="368" spans="1:9" x14ac:dyDescent="0.25">
      <c r="A368" s="23" t="s">
        <v>4</v>
      </c>
      <c r="B368" s="51">
        <f>Gesamtüberblick!$X$6</f>
        <v>0</v>
      </c>
      <c r="C368" s="23" t="s">
        <v>149</v>
      </c>
      <c r="D368" s="50" t="str">
        <f>IF(Gesamtüberblick!X41="","ND",Gesamtüberblick!X41)</f>
        <v>ND</v>
      </c>
      <c r="E368" t="s">
        <v>150</v>
      </c>
    </row>
    <row r="369" spans="1:5" x14ac:dyDescent="0.25">
      <c r="A369" s="23" t="s">
        <v>4</v>
      </c>
      <c r="B369" s="51">
        <f>Gesamtüberblick!$X$6</f>
        <v>0</v>
      </c>
      <c r="C369" s="23" t="s">
        <v>148</v>
      </c>
      <c r="D369" s="50" t="str">
        <f>IF(Gesamtüberblick!X40="","ND",Gesamtüberblick!X40)</f>
        <v>ND</v>
      </c>
      <c r="E369" t="s">
        <v>202</v>
      </c>
    </row>
    <row r="370" spans="1:5" x14ac:dyDescent="0.25">
      <c r="A370" s="23" t="s">
        <v>4</v>
      </c>
      <c r="B370" s="51">
        <f>Gesamtüberblick!$X$6</f>
        <v>0</v>
      </c>
      <c r="C370" s="23" t="s">
        <v>154</v>
      </c>
      <c r="D370" s="50" t="str">
        <f>IF(Gesamtüberblick!X44="","ND",Gesamtüberblick!X44)</f>
        <v>ND</v>
      </c>
      <c r="E370" t="s">
        <v>203</v>
      </c>
    </row>
    <row r="371" spans="1:5" x14ac:dyDescent="0.25">
      <c r="A371" s="23" t="s">
        <v>4</v>
      </c>
      <c r="B371" s="51">
        <f>Gesamtüberblick!$X$6</f>
        <v>0</v>
      </c>
      <c r="C371" s="23" t="s">
        <v>146</v>
      </c>
      <c r="D371" s="50" t="str">
        <f>IF(Gesamtüberblick!X39="","ND",Gesamtüberblick!X39)</f>
        <v>ND</v>
      </c>
      <c r="E371" t="s">
        <v>204</v>
      </c>
    </row>
    <row r="372" spans="1:5" x14ac:dyDescent="0.25">
      <c r="A372" s="23" t="s">
        <v>4</v>
      </c>
      <c r="B372" s="51">
        <f>Gesamtüberblick!$X$6</f>
        <v>0</v>
      </c>
      <c r="C372" s="23" t="s">
        <v>89</v>
      </c>
      <c r="D372" s="50" t="str">
        <f>IF(Gesamtüberblick!X36="","ND",Gesamtüberblick!X36)</f>
        <v>ND</v>
      </c>
      <c r="E372" t="s">
        <v>8</v>
      </c>
    </row>
    <row r="373" spans="1:5" x14ac:dyDescent="0.25">
      <c r="A373" s="23" t="s">
        <v>4</v>
      </c>
      <c r="B373" s="51">
        <f>Gesamtüberblick!$X$6</f>
        <v>0</v>
      </c>
      <c r="C373" s="23" t="s">
        <v>88</v>
      </c>
      <c r="D373" s="50" t="str">
        <f>IF(Gesamtüberblick!X35="","ND",Gesamtüberblick!X35)</f>
        <v>ND</v>
      </c>
      <c r="E373" t="s">
        <v>8</v>
      </c>
    </row>
    <row r="374" spans="1:5" x14ac:dyDescent="0.25">
      <c r="A374" s="23" t="s">
        <v>4</v>
      </c>
      <c r="B374" s="51">
        <f>Gesamtüberblick!$X$6</f>
        <v>0</v>
      </c>
      <c r="C374" s="23" t="s">
        <v>133</v>
      </c>
      <c r="D374" s="50" t="str">
        <f>IF(Gesamtüberblick!X13="","ND",Gesamtüberblick!X13)</f>
        <v>ND</v>
      </c>
      <c r="E374" t="s">
        <v>205</v>
      </c>
    </row>
    <row r="375" spans="1:5" x14ac:dyDescent="0.25">
      <c r="A375" s="23" t="s">
        <v>4</v>
      </c>
      <c r="B375" s="51">
        <f>Gesamtüberblick!$X$6</f>
        <v>0</v>
      </c>
      <c r="C375" s="23" t="s">
        <v>144</v>
      </c>
      <c r="D375" s="50" t="str">
        <f>IF(Gesamtüberblick!X20="","ND",Gesamtüberblick!X20)</f>
        <v>ND</v>
      </c>
      <c r="E375" t="s">
        <v>206</v>
      </c>
    </row>
    <row r="376" spans="1:5" x14ac:dyDescent="0.25">
      <c r="A376" s="23" t="s">
        <v>5</v>
      </c>
      <c r="B376" s="51" t="str">
        <f>Gesamtüberblick!$R$6</f>
        <v>Energierückgewinnung</v>
      </c>
      <c r="C376" s="23" t="s">
        <v>132</v>
      </c>
      <c r="D376" s="50">
        <f>IF(Gesamtüberblick!R12="","ND",Gesamtüberblick!R12)</f>
        <v>9.2044232999999998E-8</v>
      </c>
      <c r="E376" t="s">
        <v>195</v>
      </c>
    </row>
    <row r="377" spans="1:5" x14ac:dyDescent="0.25">
      <c r="A377" s="23" t="s">
        <v>5</v>
      </c>
      <c r="B377" s="51" t="str">
        <f>Gesamtüberblick!$R$6</f>
        <v>Energierückgewinnung</v>
      </c>
      <c r="C377" s="23" t="s">
        <v>194</v>
      </c>
      <c r="D377" s="50">
        <f>IF(Gesamtüberblick!R17="","ND",Gesamtüberblick!R17)</f>
        <v>0.10055645000000001</v>
      </c>
      <c r="E377" t="s">
        <v>196</v>
      </c>
    </row>
    <row r="378" spans="1:5" x14ac:dyDescent="0.25">
      <c r="A378" s="23" t="s">
        <v>5</v>
      </c>
      <c r="B378" s="51" t="str">
        <f>Gesamtüberblick!$R$6</f>
        <v>Energierückgewinnung</v>
      </c>
      <c r="C378" s="23" t="s">
        <v>80</v>
      </c>
      <c r="D378" s="50">
        <f>IF(Gesamtüberblick!R27="","ND",Gesamtüberblick!R27)</f>
        <v>0</v>
      </c>
      <c r="E378" t="s">
        <v>8</v>
      </c>
    </row>
    <row r="379" spans="1:5" x14ac:dyDescent="0.25">
      <c r="A379" s="23" t="s">
        <v>5</v>
      </c>
      <c r="B379" s="51" t="str">
        <f>Gesamtüberblick!$R$6</f>
        <v>Energierückgewinnung</v>
      </c>
      <c r="C379" s="23" t="s">
        <v>83</v>
      </c>
      <c r="D379" s="50">
        <f>IF(Gesamtüberblick!R30="","ND",Gesamtüberblick!R30)</f>
        <v>0.10334358</v>
      </c>
      <c r="E379" t="s">
        <v>37</v>
      </c>
    </row>
    <row r="380" spans="1:5" x14ac:dyDescent="0.25">
      <c r="A380" s="23" t="s">
        <v>5</v>
      </c>
      <c r="B380" s="51" t="str">
        <f>Gesamtüberblick!$R$6</f>
        <v>Energierückgewinnung</v>
      </c>
      <c r="C380" s="23" t="s">
        <v>85</v>
      </c>
      <c r="D380" s="50">
        <f>IF(Gesamtüberblick!R32="","ND",Gesamtüberblick!R32)</f>
        <v>520.64027999999996</v>
      </c>
      <c r="E380" t="s">
        <v>8</v>
      </c>
    </row>
    <row r="381" spans="1:5" x14ac:dyDescent="0.25">
      <c r="A381" s="23" t="s">
        <v>5</v>
      </c>
      <c r="B381" s="51" t="str">
        <f>Gesamtüberblick!$R$6</f>
        <v>Energierückgewinnung</v>
      </c>
      <c r="C381" s="23" t="s">
        <v>86</v>
      </c>
      <c r="D381" s="50">
        <f>IF(Gesamtüberblick!R33="","ND",Gesamtüberblick!R33)</f>
        <v>2.5697025999999999E-5</v>
      </c>
      <c r="E381" t="s">
        <v>8</v>
      </c>
    </row>
    <row r="382" spans="1:5" x14ac:dyDescent="0.25">
      <c r="A382" s="23" t="s">
        <v>5</v>
      </c>
      <c r="B382" s="51" t="str">
        <f>Gesamtüberblick!$R$6</f>
        <v>Energierückgewinnung</v>
      </c>
      <c r="C382" s="23" t="s">
        <v>74</v>
      </c>
      <c r="D382" s="50">
        <f>IF(Gesamtüberblick!R21="","ND",Gesamtüberblick!R21)</f>
        <v>8358.0333841000011</v>
      </c>
      <c r="E382" t="s">
        <v>9</v>
      </c>
    </row>
    <row r="383" spans="1:5" x14ac:dyDescent="0.25">
      <c r="A383" s="23" t="s">
        <v>5</v>
      </c>
      <c r="B383" s="51" t="str">
        <f>Gesamtüberblick!$R$6</f>
        <v>Energierückgewinnung</v>
      </c>
      <c r="C383" s="23" t="s">
        <v>75</v>
      </c>
      <c r="D383" s="50">
        <f>IF(Gesamtüberblick!R22="","ND",Gesamtüberblick!R22)</f>
        <v>-8356.18</v>
      </c>
      <c r="E383" t="s">
        <v>9</v>
      </c>
    </row>
    <row r="384" spans="1:5" x14ac:dyDescent="0.25">
      <c r="A384" s="23" t="s">
        <v>5</v>
      </c>
      <c r="B384" s="51" t="str">
        <f>Gesamtüberblick!$R$6</f>
        <v>Energierückgewinnung</v>
      </c>
      <c r="C384" s="23" t="s">
        <v>81</v>
      </c>
      <c r="D384" s="50">
        <f>IF(Gesamtüberblick!R28="","ND",Gesamtüberblick!R28)</f>
        <v>0</v>
      </c>
      <c r="E384" t="s">
        <v>9</v>
      </c>
    </row>
    <row r="385" spans="1:9" x14ac:dyDescent="0.25">
      <c r="A385" s="23" t="s">
        <v>5</v>
      </c>
      <c r="B385" s="51" t="str">
        <f>Gesamtüberblick!$R$6</f>
        <v>Energierückgewinnung</v>
      </c>
      <c r="C385" s="23" t="s">
        <v>139</v>
      </c>
      <c r="D385" s="50">
        <f>IF(Gesamtüberblick!R16="","ND",Gesamtüberblick!R16)</f>
        <v>0.40235232999999998</v>
      </c>
      <c r="E385" t="s">
        <v>197</v>
      </c>
    </row>
    <row r="386" spans="1:9" x14ac:dyDescent="0.25">
      <c r="A386" s="23" t="s">
        <v>5</v>
      </c>
      <c r="B386" s="51" t="str">
        <f>Gesamtüberblick!$R$6</f>
        <v>Energierückgewinnung</v>
      </c>
      <c r="C386" s="23" t="s">
        <v>137</v>
      </c>
      <c r="D386" s="50">
        <f>IF(Gesamtüberblick!R15="","ND",Gesamtüberblick!R15)</f>
        <v>4.2004643000000001E-2</v>
      </c>
      <c r="E386" t="s">
        <v>198</v>
      </c>
    </row>
    <row r="387" spans="1:9" x14ac:dyDescent="0.25">
      <c r="A387" s="23" t="s">
        <v>5</v>
      </c>
      <c r="B387" s="51" t="str">
        <f>Gesamtüberblick!$R$6</f>
        <v>Energierückgewinnung</v>
      </c>
      <c r="C387" s="23" t="s">
        <v>135</v>
      </c>
      <c r="D387" s="50">
        <f>IF(Gesamtüberblick!R14="","ND",Gesamtüberblick!R14)</f>
        <v>2.3903503E-3</v>
      </c>
      <c r="E387" t="s">
        <v>199</v>
      </c>
    </row>
    <row r="388" spans="1:9" x14ac:dyDescent="0.25">
      <c r="A388" s="23" t="s">
        <v>5</v>
      </c>
      <c r="B388" s="51" t="str">
        <f>Gesamtüberblick!$R$6</f>
        <v>Energierückgewinnung</v>
      </c>
      <c r="C388" s="23" t="s">
        <v>90</v>
      </c>
      <c r="D388" s="50">
        <f>IF(Gesamtüberblick!R37="","ND",Gesamtüberblick!R37)</f>
        <v>968.10500000000002</v>
      </c>
      <c r="E388" t="s">
        <v>9</v>
      </c>
    </row>
    <row r="389" spans="1:9" x14ac:dyDescent="0.25">
      <c r="A389" s="23" t="s">
        <v>5</v>
      </c>
      <c r="B389" s="51" t="str">
        <f>Gesamtüberblick!$R$6</f>
        <v>Energierückgewinnung</v>
      </c>
      <c r="C389" s="23" t="s">
        <v>91</v>
      </c>
      <c r="D389" s="50">
        <f>IF(Gesamtüberblick!R38="","ND",Gesamtüberblick!R38)</f>
        <v>2446.5340000000001</v>
      </c>
      <c r="E389" t="s">
        <v>9</v>
      </c>
    </row>
    <row r="390" spans="1:9" x14ac:dyDescent="0.25">
      <c r="A390" s="23" t="s">
        <v>5</v>
      </c>
      <c r="B390" s="51" t="str">
        <f>Gesamtüberblick!$R$6</f>
        <v>Energierückgewinnung</v>
      </c>
      <c r="C390" s="23" t="s">
        <v>84</v>
      </c>
      <c r="D390" s="50">
        <f>IF(Gesamtüberblick!R31="","ND",Gesamtüberblick!R31)</f>
        <v>2.3812245000000001</v>
      </c>
      <c r="E390" t="s">
        <v>8</v>
      </c>
      <c r="H390" s="22"/>
      <c r="I390" s="22"/>
    </row>
    <row r="391" spans="1:9" x14ac:dyDescent="0.25">
      <c r="A391" s="23" t="s">
        <v>5</v>
      </c>
      <c r="B391" s="51" t="str">
        <f>Gesamtüberblick!$R$6</f>
        <v>Energierückgewinnung</v>
      </c>
      <c r="C391" s="23" t="s">
        <v>96</v>
      </c>
      <c r="D391" s="50">
        <f>IF(Gesamtüberblick!R10="","ND",Gesamtüberblick!R10)</f>
        <v>813.49</v>
      </c>
      <c r="E391" t="s">
        <v>200</v>
      </c>
    </row>
    <row r="392" spans="1:9" x14ac:dyDescent="0.25">
      <c r="A392" s="23" t="s">
        <v>5</v>
      </c>
      <c r="B392" s="51" t="str">
        <f>Gesamtüberblick!$R$6</f>
        <v>Energierückgewinnung</v>
      </c>
      <c r="C392" s="23" t="s">
        <v>97</v>
      </c>
      <c r="D392" s="50">
        <f>IF(Gesamtüberblick!R9="","ND",Gesamtüberblick!R9)</f>
        <v>6.6039487000000001</v>
      </c>
      <c r="E392" t="s">
        <v>200</v>
      </c>
    </row>
    <row r="393" spans="1:9" x14ac:dyDescent="0.25">
      <c r="A393" s="23" t="s">
        <v>5</v>
      </c>
      <c r="B393" s="51" t="str">
        <f>Gesamtüberblick!$R$6</f>
        <v>Energierückgewinnung</v>
      </c>
      <c r="C393" s="23" t="s">
        <v>131</v>
      </c>
      <c r="D393" s="50">
        <f>IF(Gesamtüberblick!R11="","ND",Gesamtüberblick!R11)</f>
        <v>1.0665906000000001E-3</v>
      </c>
      <c r="E393" t="s">
        <v>200</v>
      </c>
    </row>
    <row r="394" spans="1:9" x14ac:dyDescent="0.25">
      <c r="A394" s="23" t="s">
        <v>5</v>
      </c>
      <c r="B394" s="51" t="str">
        <f>Gesamtüberblick!$R$6</f>
        <v>Energierückgewinnung</v>
      </c>
      <c r="C394" s="23" t="s">
        <v>87</v>
      </c>
      <c r="D394" s="50">
        <f>IF(Gesamtüberblick!R34="","ND",Gesamtüberblick!R34)</f>
        <v>0</v>
      </c>
      <c r="E394" t="s">
        <v>8</v>
      </c>
    </row>
    <row r="395" spans="1:9" x14ac:dyDescent="0.25">
      <c r="A395" s="23" t="s">
        <v>5</v>
      </c>
      <c r="B395" s="51" t="str">
        <f>Gesamtüberblick!$R$6</f>
        <v>Energierückgewinnung</v>
      </c>
      <c r="C395" s="23" t="s">
        <v>82</v>
      </c>
      <c r="D395" s="50">
        <f>IF(Gesamtüberblick!R29="","ND",Gesamtüberblick!R29)</f>
        <v>0</v>
      </c>
      <c r="E395" t="s">
        <v>9</v>
      </c>
    </row>
    <row r="396" spans="1:9" x14ac:dyDescent="0.25">
      <c r="A396" s="23" t="s">
        <v>5</v>
      </c>
      <c r="B396" s="51" t="str">
        <f>Gesamtüberblick!$R$6</f>
        <v>Energierückgewinnung</v>
      </c>
      <c r="C396" s="23" t="s">
        <v>77</v>
      </c>
      <c r="D396" s="50">
        <f>IF(Gesamtüberblick!R24="","ND",Gesamtüberblick!R24)</f>
        <v>181.46703299999999</v>
      </c>
      <c r="E396" t="s">
        <v>9</v>
      </c>
    </row>
    <row r="397" spans="1:9" x14ac:dyDescent="0.25">
      <c r="A397" s="23" t="s">
        <v>5</v>
      </c>
      <c r="B397" s="51" t="str">
        <f>Gesamtüberblick!$R$6</f>
        <v>Energierückgewinnung</v>
      </c>
      <c r="C397" s="23" t="s">
        <v>78</v>
      </c>
      <c r="D397" s="50">
        <f>IF(Gesamtüberblick!R25="","ND",Gesamtüberblick!R25)</f>
        <v>-127.76999999999998</v>
      </c>
      <c r="E397" t="s">
        <v>9</v>
      </c>
    </row>
    <row r="398" spans="1:9" x14ac:dyDescent="0.25">
      <c r="A398" s="23" t="s">
        <v>5</v>
      </c>
      <c r="B398" s="51" t="str">
        <f>Gesamtüberblick!$R$6</f>
        <v>Energierückgewinnung</v>
      </c>
      <c r="C398" s="23" t="s">
        <v>143</v>
      </c>
      <c r="D398" s="50">
        <f>IF(Gesamtüberblick!R19="","ND",Gesamtüberblick!R19)</f>
        <v>53.694929000000002</v>
      </c>
      <c r="E398" t="s">
        <v>9</v>
      </c>
    </row>
    <row r="399" spans="1:9" x14ac:dyDescent="0.25">
      <c r="A399" s="23" t="s">
        <v>5</v>
      </c>
      <c r="B399" s="51" t="str">
        <f>Gesamtüberblick!$R$6</f>
        <v>Energierückgewinnung</v>
      </c>
      <c r="C399" s="23" t="s">
        <v>142</v>
      </c>
      <c r="D399" s="50">
        <f>IF(Gesamtüberblick!R18="","ND",Gesamtüberblick!R18)</f>
        <v>1.0491608E-5</v>
      </c>
      <c r="E399" t="s">
        <v>201</v>
      </c>
    </row>
    <row r="400" spans="1:9" x14ac:dyDescent="0.25">
      <c r="A400" s="23" t="s">
        <v>5</v>
      </c>
      <c r="B400" s="51" t="str">
        <f>Gesamtüberblick!$R$6</f>
        <v>Energierückgewinnung</v>
      </c>
      <c r="C400" s="23" t="s">
        <v>151</v>
      </c>
      <c r="D400" s="50">
        <f>IF(Gesamtüberblick!R42="","ND",Gesamtüberblick!R42)</f>
        <v>1.2660532999999999E-7</v>
      </c>
      <c r="E400" t="s">
        <v>152</v>
      </c>
    </row>
    <row r="401" spans="1:5" x14ac:dyDescent="0.25">
      <c r="A401" s="23" t="s">
        <v>5</v>
      </c>
      <c r="B401" s="51" t="str">
        <f>Gesamtüberblick!$R$6</f>
        <v>Energierückgewinnung</v>
      </c>
      <c r="C401" s="23" t="s">
        <v>153</v>
      </c>
      <c r="D401" s="50">
        <f>IF(Gesamtüberblick!R43="","ND",Gesamtüberblick!R43)</f>
        <v>8.0658299999999999E-7</v>
      </c>
      <c r="E401" t="s">
        <v>152</v>
      </c>
    </row>
    <row r="402" spans="1:5" x14ac:dyDescent="0.25">
      <c r="A402" s="23" t="s">
        <v>5</v>
      </c>
      <c r="B402" s="51" t="str">
        <f>Gesamtüberblick!$R$6</f>
        <v>Energierückgewinnung</v>
      </c>
      <c r="C402" s="23" t="s">
        <v>149</v>
      </c>
      <c r="D402" s="50">
        <f>IF(Gesamtüberblick!R41="","ND",Gesamtüberblick!R41)</f>
        <v>87.358127899999999</v>
      </c>
      <c r="E402" t="s">
        <v>150</v>
      </c>
    </row>
    <row r="403" spans="1:5" x14ac:dyDescent="0.25">
      <c r="A403" s="23" t="s">
        <v>5</v>
      </c>
      <c r="B403" s="51" t="str">
        <f>Gesamtüberblick!$R$6</f>
        <v>Energierückgewinnung</v>
      </c>
      <c r="C403" s="23" t="s">
        <v>148</v>
      </c>
      <c r="D403" s="50">
        <f>IF(Gesamtüberblick!R40="","ND",Gesamtüberblick!R40)</f>
        <v>0.10321577</v>
      </c>
      <c r="E403" t="s">
        <v>202</v>
      </c>
    </row>
    <row r="404" spans="1:5" x14ac:dyDescent="0.25">
      <c r="A404" s="23" t="s">
        <v>5</v>
      </c>
      <c r="B404" s="51" t="str">
        <f>Gesamtüberblick!$R$6</f>
        <v>Energierückgewinnung</v>
      </c>
      <c r="C404" s="23" t="s">
        <v>154</v>
      </c>
      <c r="D404" s="50">
        <f>IF(Gesamtüberblick!R44="","ND",Gesamtüberblick!R44)</f>
        <v>13.84188</v>
      </c>
      <c r="E404" t="s">
        <v>203</v>
      </c>
    </row>
    <row r="405" spans="1:5" x14ac:dyDescent="0.25">
      <c r="A405" s="23" t="s">
        <v>5</v>
      </c>
      <c r="B405" s="51" t="str">
        <f>Gesamtüberblick!$R$6</f>
        <v>Energierückgewinnung</v>
      </c>
      <c r="C405" s="23" t="s">
        <v>146</v>
      </c>
      <c r="D405" s="50">
        <f>IF(Gesamtüberblick!R39="","ND",Gesamtüberblick!R39)</f>
        <v>8.4084313000000003E-7</v>
      </c>
      <c r="E405" t="s">
        <v>204</v>
      </c>
    </row>
    <row r="406" spans="1:5" x14ac:dyDescent="0.25">
      <c r="A406" s="23" t="s">
        <v>5</v>
      </c>
      <c r="B406" s="51" t="str">
        <f>Gesamtüberblick!$R$6</f>
        <v>Energierückgewinnung</v>
      </c>
      <c r="C406" s="23" t="s">
        <v>89</v>
      </c>
      <c r="D406" s="50">
        <f>IF(Gesamtüberblick!R36="","ND",Gesamtüberblick!R36)</f>
        <v>0</v>
      </c>
      <c r="E406" t="s">
        <v>8</v>
      </c>
    </row>
    <row r="407" spans="1:5" x14ac:dyDescent="0.25">
      <c r="A407" s="23" t="s">
        <v>5</v>
      </c>
      <c r="B407" s="51" t="str">
        <f>Gesamtüberblick!$R$6</f>
        <v>Energierückgewinnung</v>
      </c>
      <c r="C407" s="23" t="s">
        <v>88</v>
      </c>
      <c r="D407" s="50">
        <f>IF(Gesamtüberblick!R35="","ND",Gesamtüberblick!R35)</f>
        <v>0</v>
      </c>
      <c r="E407" t="s">
        <v>8</v>
      </c>
    </row>
    <row r="408" spans="1:5" x14ac:dyDescent="0.25">
      <c r="A408" s="23" t="s">
        <v>5</v>
      </c>
      <c r="B408" s="51" t="str">
        <f>Gesamtüberblick!$R$6</f>
        <v>Energierückgewinnung</v>
      </c>
      <c r="C408" s="23" t="s">
        <v>133</v>
      </c>
      <c r="D408" s="50">
        <f>IF(Gesamtüberblick!R13="","ND",Gesamtüberblick!R13)</f>
        <v>7.7109868999999998E-2</v>
      </c>
      <c r="E408" t="s">
        <v>205</v>
      </c>
    </row>
    <row r="409" spans="1:5" x14ac:dyDescent="0.25">
      <c r="A409" s="23" t="s">
        <v>5</v>
      </c>
      <c r="B409" s="51" t="str">
        <f>Gesamtüberblick!$R$6</f>
        <v>Energierückgewinnung</v>
      </c>
      <c r="C409" s="23" t="s">
        <v>144</v>
      </c>
      <c r="D409" s="50">
        <f>IF(Gesamtüberblick!R20="","ND",Gesamtüberblick!R20)</f>
        <v>4.3951640000000003</v>
      </c>
      <c r="E409" t="s">
        <v>206</v>
      </c>
    </row>
    <row r="410" spans="1:5" x14ac:dyDescent="0.25">
      <c r="A410" s="23" t="s">
        <v>5</v>
      </c>
      <c r="B410" s="51">
        <f>Gesamtüberblick!$Y$6</f>
        <v>0</v>
      </c>
      <c r="C410" s="23" t="s">
        <v>132</v>
      </c>
      <c r="D410" s="50" t="str">
        <f>IF(Gesamtüberblick!Y12="","ND",Gesamtüberblick!Y12)</f>
        <v>ND</v>
      </c>
      <c r="E410" t="s">
        <v>195</v>
      </c>
    </row>
    <row r="411" spans="1:5" x14ac:dyDescent="0.25">
      <c r="A411" s="23" t="s">
        <v>5</v>
      </c>
      <c r="B411" s="51">
        <f>Gesamtüberblick!$Y$6</f>
        <v>0</v>
      </c>
      <c r="C411" s="23" t="s">
        <v>194</v>
      </c>
      <c r="D411" s="50" t="str">
        <f>IF(Gesamtüberblick!Y17="","ND",Gesamtüberblick!Y17)</f>
        <v>ND</v>
      </c>
      <c r="E411" t="s">
        <v>196</v>
      </c>
    </row>
    <row r="412" spans="1:5" x14ac:dyDescent="0.25">
      <c r="A412" s="23" t="s">
        <v>5</v>
      </c>
      <c r="B412" s="51">
        <f>Gesamtüberblick!$Y$6</f>
        <v>0</v>
      </c>
      <c r="C412" s="23" t="s">
        <v>80</v>
      </c>
      <c r="D412" s="50" t="str">
        <f>IF(Gesamtüberblick!Y27="","ND",Gesamtüberblick!Y27)</f>
        <v>ND</v>
      </c>
      <c r="E412" t="s">
        <v>8</v>
      </c>
    </row>
    <row r="413" spans="1:5" x14ac:dyDescent="0.25">
      <c r="A413" s="23" t="s">
        <v>5</v>
      </c>
      <c r="B413" s="51">
        <f>Gesamtüberblick!$Y$6</f>
        <v>0</v>
      </c>
      <c r="C413" s="23" t="s">
        <v>83</v>
      </c>
      <c r="D413" s="50" t="str">
        <f>IF(Gesamtüberblick!Y30="","ND",Gesamtüberblick!Y30)</f>
        <v>ND</v>
      </c>
      <c r="E413" t="s">
        <v>37</v>
      </c>
    </row>
    <row r="414" spans="1:5" x14ac:dyDescent="0.25">
      <c r="A414" s="23" t="s">
        <v>5</v>
      </c>
      <c r="B414" s="51">
        <f>Gesamtüberblick!$Y$6</f>
        <v>0</v>
      </c>
      <c r="C414" s="23" t="s">
        <v>85</v>
      </c>
      <c r="D414" s="50" t="str">
        <f>IF(Gesamtüberblick!Y32="","ND",Gesamtüberblick!Y32)</f>
        <v>ND</v>
      </c>
      <c r="E414" t="s">
        <v>8</v>
      </c>
    </row>
    <row r="415" spans="1:5" x14ac:dyDescent="0.25">
      <c r="A415" s="23" t="s">
        <v>5</v>
      </c>
      <c r="B415" s="51">
        <f>Gesamtüberblick!$Y$6</f>
        <v>0</v>
      </c>
      <c r="C415" s="23" t="s">
        <v>86</v>
      </c>
      <c r="D415" s="50" t="str">
        <f>IF(Gesamtüberblick!Y33="","ND",Gesamtüberblick!Y33)</f>
        <v>ND</v>
      </c>
      <c r="E415" t="s">
        <v>8</v>
      </c>
    </row>
    <row r="416" spans="1:5" x14ac:dyDescent="0.25">
      <c r="A416" s="23" t="s">
        <v>5</v>
      </c>
      <c r="B416" s="51">
        <f>Gesamtüberblick!$Y$6</f>
        <v>0</v>
      </c>
      <c r="C416" s="23" t="s">
        <v>74</v>
      </c>
      <c r="D416" s="50" t="str">
        <f>IF(Gesamtüberblick!Y21="","ND",Gesamtüberblick!Y21)</f>
        <v>ND</v>
      </c>
      <c r="E416" t="s">
        <v>9</v>
      </c>
    </row>
    <row r="417" spans="1:9" x14ac:dyDescent="0.25">
      <c r="A417" s="23" t="s">
        <v>5</v>
      </c>
      <c r="B417" s="51">
        <f>Gesamtüberblick!$Y$6</f>
        <v>0</v>
      </c>
      <c r="C417" s="23" t="s">
        <v>75</v>
      </c>
      <c r="D417" s="50" t="str">
        <f>IF(Gesamtüberblick!Y22="","ND",Gesamtüberblick!Y22)</f>
        <v>ND</v>
      </c>
      <c r="E417" t="s">
        <v>9</v>
      </c>
    </row>
    <row r="418" spans="1:9" x14ac:dyDescent="0.25">
      <c r="A418" s="23" t="s">
        <v>5</v>
      </c>
      <c r="B418" s="51">
        <f>Gesamtüberblick!$Y$6</f>
        <v>0</v>
      </c>
      <c r="C418" s="23" t="s">
        <v>81</v>
      </c>
      <c r="D418" s="50" t="str">
        <f>IF(Gesamtüberblick!Y28="","ND",Gesamtüberblick!Y28)</f>
        <v>ND</v>
      </c>
      <c r="E418" t="s">
        <v>9</v>
      </c>
    </row>
    <row r="419" spans="1:9" x14ac:dyDescent="0.25">
      <c r="A419" s="23" t="s">
        <v>5</v>
      </c>
      <c r="B419" s="51">
        <f>Gesamtüberblick!$Y$6</f>
        <v>0</v>
      </c>
      <c r="C419" s="23" t="s">
        <v>139</v>
      </c>
      <c r="D419" s="50" t="str">
        <f>IF(Gesamtüberblick!Y16="","ND",Gesamtüberblick!Y16)</f>
        <v>ND</v>
      </c>
      <c r="E419" t="s">
        <v>197</v>
      </c>
    </row>
    <row r="420" spans="1:9" x14ac:dyDescent="0.25">
      <c r="A420" s="23" t="s">
        <v>5</v>
      </c>
      <c r="B420" s="51">
        <f>Gesamtüberblick!$Y$6</f>
        <v>0</v>
      </c>
      <c r="C420" s="23" t="s">
        <v>137</v>
      </c>
      <c r="D420" s="50" t="str">
        <f>IF(Gesamtüberblick!Y15="","ND",Gesamtüberblick!Y15)</f>
        <v>ND</v>
      </c>
      <c r="E420" t="s">
        <v>198</v>
      </c>
    </row>
    <row r="421" spans="1:9" x14ac:dyDescent="0.25">
      <c r="A421" s="23" t="s">
        <v>5</v>
      </c>
      <c r="B421" s="51">
        <f>Gesamtüberblick!$Y$6</f>
        <v>0</v>
      </c>
      <c r="C421" s="23" t="s">
        <v>135</v>
      </c>
      <c r="D421" s="50" t="str">
        <f>IF(Gesamtüberblick!Y14="","ND",Gesamtüberblick!Y14)</f>
        <v>ND</v>
      </c>
      <c r="E421" t="s">
        <v>199</v>
      </c>
    </row>
    <row r="422" spans="1:9" x14ac:dyDescent="0.25">
      <c r="A422" s="23" t="s">
        <v>5</v>
      </c>
      <c r="B422" s="51">
        <f>Gesamtüberblick!$Y$6</f>
        <v>0</v>
      </c>
      <c r="C422" s="23" t="s">
        <v>90</v>
      </c>
      <c r="D422" s="50" t="str">
        <f>IF(Gesamtüberblick!Y37="","ND",Gesamtüberblick!Y37)</f>
        <v>ND</v>
      </c>
      <c r="E422" t="s">
        <v>9</v>
      </c>
    </row>
    <row r="423" spans="1:9" x14ac:dyDescent="0.25">
      <c r="A423" s="23" t="s">
        <v>5</v>
      </c>
      <c r="B423" s="51">
        <f>Gesamtüberblick!$Y$6</f>
        <v>0</v>
      </c>
      <c r="C423" s="23" t="s">
        <v>91</v>
      </c>
      <c r="D423" s="50" t="str">
        <f>IF(Gesamtüberblick!Y38="","ND",Gesamtüberblick!Y38)</f>
        <v>ND</v>
      </c>
      <c r="E423" t="s">
        <v>9</v>
      </c>
    </row>
    <row r="424" spans="1:9" x14ac:dyDescent="0.25">
      <c r="A424" s="23" t="s">
        <v>5</v>
      </c>
      <c r="B424" s="51">
        <f>Gesamtüberblick!$Y$6</f>
        <v>0</v>
      </c>
      <c r="C424" s="23" t="s">
        <v>84</v>
      </c>
      <c r="D424" s="50" t="str">
        <f>IF(Gesamtüberblick!Y31="","ND",Gesamtüberblick!Y31)</f>
        <v>ND</v>
      </c>
      <c r="E424" t="s">
        <v>8</v>
      </c>
      <c r="H424" s="22"/>
      <c r="I424" s="22"/>
    </row>
    <row r="425" spans="1:9" x14ac:dyDescent="0.25">
      <c r="A425" s="23" t="s">
        <v>5</v>
      </c>
      <c r="B425" s="51">
        <f>Gesamtüberblick!$Y$6</f>
        <v>0</v>
      </c>
      <c r="C425" s="23" t="s">
        <v>96</v>
      </c>
      <c r="D425" s="50" t="str">
        <f>IF(Gesamtüberblick!Y10="","ND",Gesamtüberblick!Y10)</f>
        <v>ND</v>
      </c>
      <c r="E425" t="s">
        <v>200</v>
      </c>
    </row>
    <row r="426" spans="1:9" x14ac:dyDescent="0.25">
      <c r="A426" s="23" t="s">
        <v>5</v>
      </c>
      <c r="B426" s="51">
        <f>Gesamtüberblick!$Y$6</f>
        <v>0</v>
      </c>
      <c r="C426" s="23" t="s">
        <v>97</v>
      </c>
      <c r="D426" s="50" t="str">
        <f>IF(Gesamtüberblick!Y9="","ND",Gesamtüberblick!Y9)</f>
        <v>ND</v>
      </c>
      <c r="E426" t="s">
        <v>200</v>
      </c>
    </row>
    <row r="427" spans="1:9" x14ac:dyDescent="0.25">
      <c r="A427" s="23" t="s">
        <v>5</v>
      </c>
      <c r="B427" s="51">
        <f>Gesamtüberblick!$Y$6</f>
        <v>0</v>
      </c>
      <c r="C427" s="23" t="s">
        <v>131</v>
      </c>
      <c r="D427" s="50" t="str">
        <f>IF(Gesamtüberblick!Y11="","ND",Gesamtüberblick!Y11)</f>
        <v>ND</v>
      </c>
      <c r="E427" t="s">
        <v>200</v>
      </c>
    </row>
    <row r="428" spans="1:9" x14ac:dyDescent="0.25">
      <c r="A428" s="23" t="s">
        <v>5</v>
      </c>
      <c r="B428" s="51">
        <f>Gesamtüberblick!$Y$6</f>
        <v>0</v>
      </c>
      <c r="C428" s="23" t="s">
        <v>87</v>
      </c>
      <c r="D428" s="50" t="str">
        <f>IF(Gesamtüberblick!Y34="","ND",Gesamtüberblick!Y34)</f>
        <v>ND</v>
      </c>
      <c r="E428" t="s">
        <v>8</v>
      </c>
    </row>
    <row r="429" spans="1:9" x14ac:dyDescent="0.25">
      <c r="A429" s="23" t="s">
        <v>5</v>
      </c>
      <c r="B429" s="51">
        <f>Gesamtüberblick!$Y$6</f>
        <v>0</v>
      </c>
      <c r="C429" s="23" t="s">
        <v>82</v>
      </c>
      <c r="D429" s="50" t="str">
        <f>IF(Gesamtüberblick!Y29="","ND",Gesamtüberblick!Y29)</f>
        <v>ND</v>
      </c>
      <c r="E429" t="s">
        <v>9</v>
      </c>
    </row>
    <row r="430" spans="1:9" x14ac:dyDescent="0.25">
      <c r="A430" s="23" t="s">
        <v>5</v>
      </c>
      <c r="B430" s="51">
        <f>Gesamtüberblick!$Y$6</f>
        <v>0</v>
      </c>
      <c r="C430" s="23" t="s">
        <v>77</v>
      </c>
      <c r="D430" s="50" t="str">
        <f>IF(Gesamtüberblick!Y24="","ND",Gesamtüberblick!Y24)</f>
        <v>ND</v>
      </c>
      <c r="E430" t="s">
        <v>9</v>
      </c>
    </row>
    <row r="431" spans="1:9" x14ac:dyDescent="0.25">
      <c r="A431" s="23" t="s">
        <v>5</v>
      </c>
      <c r="B431" s="51">
        <f>Gesamtüberblick!$Y$6</f>
        <v>0</v>
      </c>
      <c r="C431" s="23" t="s">
        <v>78</v>
      </c>
      <c r="D431" s="50" t="str">
        <f>IF(Gesamtüberblick!Y25="","ND",Gesamtüberblick!Y25)</f>
        <v>ND</v>
      </c>
      <c r="E431" t="s">
        <v>9</v>
      </c>
    </row>
    <row r="432" spans="1:9" x14ac:dyDescent="0.25">
      <c r="A432" s="23" t="s">
        <v>5</v>
      </c>
      <c r="B432" s="51">
        <f>Gesamtüberblick!$Y$6</f>
        <v>0</v>
      </c>
      <c r="C432" s="23" t="s">
        <v>143</v>
      </c>
      <c r="D432" s="50" t="str">
        <f>IF(Gesamtüberblick!Y19="","ND",Gesamtüberblick!Y19)</f>
        <v>ND</v>
      </c>
      <c r="E432" t="s">
        <v>9</v>
      </c>
    </row>
    <row r="433" spans="1:5" x14ac:dyDescent="0.25">
      <c r="A433" s="23" t="s">
        <v>5</v>
      </c>
      <c r="B433" s="51">
        <f>Gesamtüberblick!$Y$6</f>
        <v>0</v>
      </c>
      <c r="C433" s="23" t="s">
        <v>142</v>
      </c>
      <c r="D433" s="50" t="str">
        <f>IF(Gesamtüberblick!Y18="","ND",Gesamtüberblick!Y18)</f>
        <v>ND</v>
      </c>
      <c r="E433" t="s">
        <v>201</v>
      </c>
    </row>
    <row r="434" spans="1:5" x14ac:dyDescent="0.25">
      <c r="A434" s="23" t="s">
        <v>5</v>
      </c>
      <c r="B434" s="51">
        <f>Gesamtüberblick!$Y$6</f>
        <v>0</v>
      </c>
      <c r="C434" s="23" t="s">
        <v>151</v>
      </c>
      <c r="D434" s="50" t="str">
        <f>IF(Gesamtüberblick!Y42="","ND",Gesamtüberblick!Y42)</f>
        <v>ND</v>
      </c>
      <c r="E434" t="s">
        <v>152</v>
      </c>
    </row>
    <row r="435" spans="1:5" x14ac:dyDescent="0.25">
      <c r="A435" s="23" t="s">
        <v>5</v>
      </c>
      <c r="B435" s="51">
        <f>Gesamtüberblick!$Y$6</f>
        <v>0</v>
      </c>
      <c r="C435" s="23" t="s">
        <v>153</v>
      </c>
      <c r="D435" s="50" t="str">
        <f>IF(Gesamtüberblick!Y43="","ND",Gesamtüberblick!Y43)</f>
        <v>ND</v>
      </c>
      <c r="E435" t="s">
        <v>152</v>
      </c>
    </row>
    <row r="436" spans="1:5" x14ac:dyDescent="0.25">
      <c r="A436" s="23" t="s">
        <v>5</v>
      </c>
      <c r="B436" s="51">
        <f>Gesamtüberblick!$Y$6</f>
        <v>0</v>
      </c>
      <c r="C436" s="23" t="s">
        <v>149</v>
      </c>
      <c r="D436" s="50" t="str">
        <f>IF(Gesamtüberblick!Y41="","ND",Gesamtüberblick!Y41)</f>
        <v>ND</v>
      </c>
      <c r="E436" t="s">
        <v>150</v>
      </c>
    </row>
    <row r="437" spans="1:5" x14ac:dyDescent="0.25">
      <c r="A437" s="23" t="s">
        <v>5</v>
      </c>
      <c r="B437" s="51">
        <f>Gesamtüberblick!$Y$6</f>
        <v>0</v>
      </c>
      <c r="C437" s="23" t="s">
        <v>148</v>
      </c>
      <c r="D437" s="50" t="str">
        <f>IF(Gesamtüberblick!Y40="","ND",Gesamtüberblick!Y40)</f>
        <v>ND</v>
      </c>
      <c r="E437" t="s">
        <v>202</v>
      </c>
    </row>
    <row r="438" spans="1:5" x14ac:dyDescent="0.25">
      <c r="A438" s="23" t="s">
        <v>5</v>
      </c>
      <c r="B438" s="51">
        <f>Gesamtüberblick!$Y$6</f>
        <v>0</v>
      </c>
      <c r="C438" s="23" t="s">
        <v>154</v>
      </c>
      <c r="D438" s="50" t="str">
        <f>IF(Gesamtüberblick!Y44="","ND",Gesamtüberblick!Y44)</f>
        <v>ND</v>
      </c>
      <c r="E438" t="s">
        <v>203</v>
      </c>
    </row>
    <row r="439" spans="1:5" x14ac:dyDescent="0.25">
      <c r="A439" s="23" t="s">
        <v>5</v>
      </c>
      <c r="B439" s="51">
        <f>Gesamtüberblick!$Y$6</f>
        <v>0</v>
      </c>
      <c r="C439" s="23" t="s">
        <v>146</v>
      </c>
      <c r="D439" s="50" t="str">
        <f>IF(Gesamtüberblick!Y39="","ND",Gesamtüberblick!Y39)</f>
        <v>ND</v>
      </c>
      <c r="E439" t="s">
        <v>204</v>
      </c>
    </row>
    <row r="440" spans="1:5" x14ac:dyDescent="0.25">
      <c r="A440" s="23" t="s">
        <v>5</v>
      </c>
      <c r="B440" s="51">
        <f>Gesamtüberblick!$Y$6</f>
        <v>0</v>
      </c>
      <c r="C440" s="23" t="s">
        <v>89</v>
      </c>
      <c r="D440" s="50" t="str">
        <f>IF(Gesamtüberblick!Y36="","ND",Gesamtüberblick!Y36)</f>
        <v>ND</v>
      </c>
      <c r="E440" t="s">
        <v>8</v>
      </c>
    </row>
    <row r="441" spans="1:5" x14ac:dyDescent="0.25">
      <c r="A441" s="23" t="s">
        <v>5</v>
      </c>
      <c r="B441" s="51">
        <f>Gesamtüberblick!$Y$6</f>
        <v>0</v>
      </c>
      <c r="C441" s="23" t="s">
        <v>88</v>
      </c>
      <c r="D441" s="50" t="str">
        <f>IF(Gesamtüberblick!Y35="","ND",Gesamtüberblick!Y35)</f>
        <v>ND</v>
      </c>
      <c r="E441" t="s">
        <v>8</v>
      </c>
    </row>
    <row r="442" spans="1:5" x14ac:dyDescent="0.25">
      <c r="A442" s="23" t="s">
        <v>5</v>
      </c>
      <c r="B442" s="51">
        <f>Gesamtüberblick!$Y$6</f>
        <v>0</v>
      </c>
      <c r="C442" s="23" t="s">
        <v>133</v>
      </c>
      <c r="D442" s="50" t="str">
        <f>IF(Gesamtüberblick!Y13="","ND",Gesamtüberblick!Y13)</f>
        <v>ND</v>
      </c>
      <c r="E442" t="s">
        <v>205</v>
      </c>
    </row>
    <row r="443" spans="1:5" x14ac:dyDescent="0.25">
      <c r="A443" s="23" t="s">
        <v>5</v>
      </c>
      <c r="B443" s="51">
        <f>Gesamtüberblick!$Y$6</f>
        <v>0</v>
      </c>
      <c r="C443" s="23" t="s">
        <v>144</v>
      </c>
      <c r="D443" s="50" t="str">
        <f>IF(Gesamtüberblick!Y20="","ND",Gesamtüberblick!Y20)</f>
        <v>ND</v>
      </c>
      <c r="E443" t="s">
        <v>206</v>
      </c>
    </row>
    <row r="444" spans="1:5" x14ac:dyDescent="0.25">
      <c r="A444" s="23" t="s">
        <v>6</v>
      </c>
      <c r="B444" s="51" t="str">
        <f>Gesamtüberblick!$S$6</f>
        <v>Energierückgewinnung</v>
      </c>
      <c r="C444" s="23" t="s">
        <v>132</v>
      </c>
      <c r="D444" s="50">
        <f>IF(Gesamtüberblick!S12="","ND",Gesamtüberblick!S12)</f>
        <v>0</v>
      </c>
      <c r="E444" t="s">
        <v>195</v>
      </c>
    </row>
    <row r="445" spans="1:5" x14ac:dyDescent="0.25">
      <c r="A445" s="23" t="s">
        <v>6</v>
      </c>
      <c r="B445" s="51" t="str">
        <f>Gesamtüberblick!$S$6</f>
        <v>Energierückgewinnung</v>
      </c>
      <c r="C445" s="23" t="s">
        <v>194</v>
      </c>
      <c r="D445" s="50">
        <f>IF(Gesamtüberblick!S17="","ND",Gesamtüberblick!S17)</f>
        <v>0</v>
      </c>
      <c r="E445" t="s">
        <v>196</v>
      </c>
    </row>
    <row r="446" spans="1:5" x14ac:dyDescent="0.25">
      <c r="A446" s="23" t="s">
        <v>6</v>
      </c>
      <c r="B446" s="51" t="str">
        <f>Gesamtüberblick!$S$6</f>
        <v>Energierückgewinnung</v>
      </c>
      <c r="C446" s="23" t="s">
        <v>80</v>
      </c>
      <c r="D446" s="50">
        <f>IF(Gesamtüberblick!S27="","ND",Gesamtüberblick!S27)</f>
        <v>0</v>
      </c>
      <c r="E446" t="s">
        <v>8</v>
      </c>
    </row>
    <row r="447" spans="1:5" x14ac:dyDescent="0.25">
      <c r="A447" s="23" t="s">
        <v>6</v>
      </c>
      <c r="B447" s="51" t="str">
        <f>Gesamtüberblick!$S$6</f>
        <v>Energierückgewinnung</v>
      </c>
      <c r="C447" s="23" t="s">
        <v>83</v>
      </c>
      <c r="D447" s="50">
        <f>IF(Gesamtüberblick!S30="","ND",Gesamtüberblick!S30)</f>
        <v>0</v>
      </c>
      <c r="E447" t="s">
        <v>37</v>
      </c>
    </row>
    <row r="448" spans="1:5" x14ac:dyDescent="0.25">
      <c r="A448" s="23" t="s">
        <v>6</v>
      </c>
      <c r="B448" s="51" t="str">
        <f>Gesamtüberblick!$S$6</f>
        <v>Energierückgewinnung</v>
      </c>
      <c r="C448" s="23" t="s">
        <v>85</v>
      </c>
      <c r="D448" s="50">
        <f>IF(Gesamtüberblick!S32="","ND",Gesamtüberblick!S32)</f>
        <v>0</v>
      </c>
      <c r="E448" t="s">
        <v>8</v>
      </c>
    </row>
    <row r="449" spans="1:5" x14ac:dyDescent="0.25">
      <c r="A449" s="23" t="s">
        <v>6</v>
      </c>
      <c r="B449" s="51" t="str">
        <f>Gesamtüberblick!$S$6</f>
        <v>Energierückgewinnung</v>
      </c>
      <c r="C449" s="23" t="s">
        <v>86</v>
      </c>
      <c r="D449" s="50">
        <f>IF(Gesamtüberblick!S33="","ND",Gesamtüberblick!S33)</f>
        <v>0</v>
      </c>
      <c r="E449" t="s">
        <v>8</v>
      </c>
    </row>
    <row r="450" spans="1:5" x14ac:dyDescent="0.25">
      <c r="A450" s="23" t="s">
        <v>6</v>
      </c>
      <c r="B450" s="51" t="str">
        <f>Gesamtüberblick!$S$6</f>
        <v>Energierückgewinnung</v>
      </c>
      <c r="C450" s="23" t="s">
        <v>74</v>
      </c>
      <c r="D450" s="50">
        <f>IF(Gesamtüberblick!S21="","ND",Gesamtüberblick!S21)</f>
        <v>0</v>
      </c>
      <c r="E450" t="s">
        <v>9</v>
      </c>
    </row>
    <row r="451" spans="1:5" x14ac:dyDescent="0.25">
      <c r="A451" s="23" t="s">
        <v>6</v>
      </c>
      <c r="B451" s="51" t="str">
        <f>Gesamtüberblick!$S$6</f>
        <v>Energierückgewinnung</v>
      </c>
      <c r="C451" s="23" t="s">
        <v>75</v>
      </c>
      <c r="D451" s="50">
        <f>IF(Gesamtüberblick!S22="","ND",Gesamtüberblick!S22)</f>
        <v>0</v>
      </c>
      <c r="E451" t="s">
        <v>9</v>
      </c>
    </row>
    <row r="452" spans="1:5" x14ac:dyDescent="0.25">
      <c r="A452" s="23" t="s">
        <v>6</v>
      </c>
      <c r="B452" s="51" t="str">
        <f>Gesamtüberblick!$S$6</f>
        <v>Energierückgewinnung</v>
      </c>
      <c r="C452" s="23" t="s">
        <v>81</v>
      </c>
      <c r="D452" s="50">
        <f>IF(Gesamtüberblick!S28="","ND",Gesamtüberblick!S28)</f>
        <v>0</v>
      </c>
      <c r="E452" t="s">
        <v>9</v>
      </c>
    </row>
    <row r="453" spans="1:5" x14ac:dyDescent="0.25">
      <c r="A453" s="23" t="s">
        <v>6</v>
      </c>
      <c r="B453" s="51" t="str">
        <f>Gesamtüberblick!$S$6</f>
        <v>Energierückgewinnung</v>
      </c>
      <c r="C453" s="23" t="s">
        <v>139</v>
      </c>
      <c r="D453" s="50">
        <f>IF(Gesamtüberblick!S16="","ND",Gesamtüberblick!S16)</f>
        <v>0</v>
      </c>
      <c r="E453" t="s">
        <v>197</v>
      </c>
    </row>
    <row r="454" spans="1:5" x14ac:dyDescent="0.25">
      <c r="A454" s="23" t="s">
        <v>6</v>
      </c>
      <c r="B454" s="51" t="str">
        <f>Gesamtüberblick!$S$6</f>
        <v>Energierückgewinnung</v>
      </c>
      <c r="C454" s="23" t="s">
        <v>137</v>
      </c>
      <c r="D454" s="50">
        <f>IF(Gesamtüberblick!S15="","ND",Gesamtüberblick!S15)</f>
        <v>0</v>
      </c>
      <c r="E454" t="s">
        <v>198</v>
      </c>
    </row>
    <row r="455" spans="1:5" x14ac:dyDescent="0.25">
      <c r="A455" s="23" t="s">
        <v>6</v>
      </c>
      <c r="B455" s="51" t="str">
        <f>Gesamtüberblick!$S$6</f>
        <v>Energierückgewinnung</v>
      </c>
      <c r="C455" s="23" t="s">
        <v>135</v>
      </c>
      <c r="D455" s="50">
        <f>IF(Gesamtüberblick!S14="","ND",Gesamtüberblick!S14)</f>
        <v>0</v>
      </c>
      <c r="E455" t="s">
        <v>199</v>
      </c>
    </row>
    <row r="456" spans="1:5" x14ac:dyDescent="0.25">
      <c r="A456" s="23" t="s">
        <v>6</v>
      </c>
      <c r="B456" s="51" t="str">
        <f>Gesamtüberblick!$S$6</f>
        <v>Energierückgewinnung</v>
      </c>
      <c r="C456" s="23" t="s">
        <v>90</v>
      </c>
      <c r="D456" s="50">
        <f>IF(Gesamtüberblick!S37="","ND",Gesamtüberblick!S37)</f>
        <v>0</v>
      </c>
      <c r="E456" t="s">
        <v>9</v>
      </c>
    </row>
    <row r="457" spans="1:5" x14ac:dyDescent="0.25">
      <c r="A457" s="23" t="s">
        <v>6</v>
      </c>
      <c r="B457" s="51" t="str">
        <f>Gesamtüberblick!$S$6</f>
        <v>Energierückgewinnung</v>
      </c>
      <c r="C457" s="23" t="s">
        <v>91</v>
      </c>
      <c r="D457" s="50">
        <f>IF(Gesamtüberblick!S38="","ND",Gesamtüberblick!S38)</f>
        <v>0</v>
      </c>
      <c r="E457" t="s">
        <v>9</v>
      </c>
    </row>
    <row r="458" spans="1:5" x14ac:dyDescent="0.25">
      <c r="A458" s="23" t="s">
        <v>6</v>
      </c>
      <c r="B458" s="51" t="str">
        <f>Gesamtüberblick!$S$6</f>
        <v>Energierückgewinnung</v>
      </c>
      <c r="C458" s="23" t="s">
        <v>84</v>
      </c>
      <c r="D458" s="50">
        <f>IF(Gesamtüberblick!S31="","ND",Gesamtüberblick!S31)</f>
        <v>0</v>
      </c>
      <c r="E458" t="s">
        <v>8</v>
      </c>
    </row>
    <row r="459" spans="1:5" x14ac:dyDescent="0.25">
      <c r="A459" s="23" t="s">
        <v>6</v>
      </c>
      <c r="B459" s="51" t="str">
        <f>Gesamtüberblick!$S$6</f>
        <v>Energierückgewinnung</v>
      </c>
      <c r="C459" s="23" t="s">
        <v>96</v>
      </c>
      <c r="D459" s="50">
        <f>IF(Gesamtüberblick!S10="","ND",Gesamtüberblick!S10)</f>
        <v>0</v>
      </c>
      <c r="E459" t="s">
        <v>200</v>
      </c>
    </row>
    <row r="460" spans="1:5" x14ac:dyDescent="0.25">
      <c r="A460" s="23" t="s">
        <v>6</v>
      </c>
      <c r="B460" s="51" t="str">
        <f>Gesamtüberblick!$S$6</f>
        <v>Energierückgewinnung</v>
      </c>
      <c r="C460" s="23" t="s">
        <v>97</v>
      </c>
      <c r="D460" s="50">
        <f>IF(Gesamtüberblick!S9="","ND",Gesamtüberblick!S9)</f>
        <v>0</v>
      </c>
      <c r="E460" t="s">
        <v>200</v>
      </c>
    </row>
    <row r="461" spans="1:5" x14ac:dyDescent="0.25">
      <c r="A461" s="23" t="s">
        <v>6</v>
      </c>
      <c r="B461" s="51" t="str">
        <f>Gesamtüberblick!$S$6</f>
        <v>Energierückgewinnung</v>
      </c>
      <c r="C461" s="23" t="s">
        <v>131</v>
      </c>
      <c r="D461" s="50">
        <f>IF(Gesamtüberblick!S11="","ND",Gesamtüberblick!S11)</f>
        <v>0</v>
      </c>
      <c r="E461" t="s">
        <v>200</v>
      </c>
    </row>
    <row r="462" spans="1:5" x14ac:dyDescent="0.25">
      <c r="A462" s="23" t="s">
        <v>6</v>
      </c>
      <c r="B462" s="51" t="str">
        <f>Gesamtüberblick!$S$6</f>
        <v>Energierückgewinnung</v>
      </c>
      <c r="C462" s="23" t="s">
        <v>87</v>
      </c>
      <c r="D462" s="50">
        <f>IF(Gesamtüberblick!S34="","ND",Gesamtüberblick!S34)</f>
        <v>0</v>
      </c>
      <c r="E462" t="s">
        <v>8</v>
      </c>
    </row>
    <row r="463" spans="1:5" x14ac:dyDescent="0.25">
      <c r="A463" s="23" t="s">
        <v>6</v>
      </c>
      <c r="B463" s="51" t="str">
        <f>Gesamtüberblick!$S$6</f>
        <v>Energierückgewinnung</v>
      </c>
      <c r="C463" s="23" t="s">
        <v>82</v>
      </c>
      <c r="D463" s="50">
        <f>IF(Gesamtüberblick!S29="","ND",Gesamtüberblick!S29)</f>
        <v>0</v>
      </c>
      <c r="E463" t="s">
        <v>9</v>
      </c>
    </row>
    <row r="464" spans="1:5" x14ac:dyDescent="0.25">
      <c r="A464" s="23" t="s">
        <v>6</v>
      </c>
      <c r="B464" s="51" t="str">
        <f>Gesamtüberblick!$S$6</f>
        <v>Energierückgewinnung</v>
      </c>
      <c r="C464" s="23" t="s">
        <v>77</v>
      </c>
      <c r="D464" s="50">
        <f>IF(Gesamtüberblick!S24="","ND",Gesamtüberblick!S24)</f>
        <v>0</v>
      </c>
      <c r="E464" t="s">
        <v>9</v>
      </c>
    </row>
    <row r="465" spans="1:5" x14ac:dyDescent="0.25">
      <c r="A465" s="23" t="s">
        <v>6</v>
      </c>
      <c r="B465" s="51" t="str">
        <f>Gesamtüberblick!$S$6</f>
        <v>Energierückgewinnung</v>
      </c>
      <c r="C465" s="23" t="s">
        <v>78</v>
      </c>
      <c r="D465" s="50">
        <f>IF(Gesamtüberblick!S25="","ND",Gesamtüberblick!S25)</f>
        <v>0</v>
      </c>
      <c r="E465" t="s">
        <v>9</v>
      </c>
    </row>
    <row r="466" spans="1:5" x14ac:dyDescent="0.25">
      <c r="A466" s="23" t="s">
        <v>6</v>
      </c>
      <c r="B466" s="51" t="str">
        <f>Gesamtüberblick!$S$6</f>
        <v>Energierückgewinnung</v>
      </c>
      <c r="C466" s="23" t="s">
        <v>143</v>
      </c>
      <c r="D466" s="50">
        <f>IF(Gesamtüberblick!S19="","ND",Gesamtüberblick!S19)</f>
        <v>0</v>
      </c>
      <c r="E466" t="s">
        <v>9</v>
      </c>
    </row>
    <row r="467" spans="1:5" x14ac:dyDescent="0.25">
      <c r="A467" s="23" t="s">
        <v>6</v>
      </c>
      <c r="B467" s="51" t="str">
        <f>Gesamtüberblick!$S$6</f>
        <v>Energierückgewinnung</v>
      </c>
      <c r="C467" s="23" t="s">
        <v>142</v>
      </c>
      <c r="D467" s="50">
        <f>IF(Gesamtüberblick!S18="","ND",Gesamtüberblick!S18)</f>
        <v>0</v>
      </c>
      <c r="E467" t="s">
        <v>201</v>
      </c>
    </row>
    <row r="468" spans="1:5" x14ac:dyDescent="0.25">
      <c r="A468" s="23" t="s">
        <v>6</v>
      </c>
      <c r="B468" s="51" t="str">
        <f>Gesamtüberblick!$S$6</f>
        <v>Energierückgewinnung</v>
      </c>
      <c r="C468" s="23" t="s">
        <v>151</v>
      </c>
      <c r="D468" s="50">
        <f>IF(Gesamtüberblick!S42="","ND",Gesamtüberblick!S42)</f>
        <v>0</v>
      </c>
      <c r="E468" t="s">
        <v>152</v>
      </c>
    </row>
    <row r="469" spans="1:5" x14ac:dyDescent="0.25">
      <c r="A469" s="23" t="s">
        <v>6</v>
      </c>
      <c r="B469" s="51" t="str">
        <f>Gesamtüberblick!$S$6</f>
        <v>Energierückgewinnung</v>
      </c>
      <c r="C469" s="23" t="s">
        <v>153</v>
      </c>
      <c r="D469" s="50">
        <f>IF(Gesamtüberblick!S43="","ND",Gesamtüberblick!S43)</f>
        <v>0</v>
      </c>
      <c r="E469" t="s">
        <v>152</v>
      </c>
    </row>
    <row r="470" spans="1:5" x14ac:dyDescent="0.25">
      <c r="A470" s="23" t="s">
        <v>6</v>
      </c>
      <c r="B470" s="51" t="str">
        <f>Gesamtüberblick!$S$6</f>
        <v>Energierückgewinnung</v>
      </c>
      <c r="C470" s="23" t="s">
        <v>149</v>
      </c>
      <c r="D470" s="50">
        <f>IF(Gesamtüberblick!S41="","ND",Gesamtüberblick!S41)</f>
        <v>0</v>
      </c>
      <c r="E470" t="s">
        <v>150</v>
      </c>
    </row>
    <row r="471" spans="1:5" x14ac:dyDescent="0.25">
      <c r="A471" s="23" t="s">
        <v>6</v>
      </c>
      <c r="B471" s="51" t="str">
        <f>Gesamtüberblick!$S$6</f>
        <v>Energierückgewinnung</v>
      </c>
      <c r="C471" s="23" t="s">
        <v>148</v>
      </c>
      <c r="D471" s="50">
        <f>IF(Gesamtüberblick!S40="","ND",Gesamtüberblick!S40)</f>
        <v>0</v>
      </c>
      <c r="E471" t="s">
        <v>202</v>
      </c>
    </row>
    <row r="472" spans="1:5" x14ac:dyDescent="0.25">
      <c r="A472" s="23" t="s">
        <v>6</v>
      </c>
      <c r="B472" s="51" t="str">
        <f>Gesamtüberblick!$S$6</f>
        <v>Energierückgewinnung</v>
      </c>
      <c r="C472" s="23" t="s">
        <v>154</v>
      </c>
      <c r="D472" s="50">
        <f>IF(Gesamtüberblick!S44="","ND",Gesamtüberblick!S44)</f>
        <v>0</v>
      </c>
      <c r="E472" t="s">
        <v>203</v>
      </c>
    </row>
    <row r="473" spans="1:5" x14ac:dyDescent="0.25">
      <c r="A473" s="23" t="s">
        <v>6</v>
      </c>
      <c r="B473" s="51" t="str">
        <f>Gesamtüberblick!$S$6</f>
        <v>Energierückgewinnung</v>
      </c>
      <c r="C473" s="23" t="s">
        <v>146</v>
      </c>
      <c r="D473" s="50">
        <f>IF(Gesamtüberblick!S39="","ND",Gesamtüberblick!S39)</f>
        <v>0</v>
      </c>
      <c r="E473" t="s">
        <v>204</v>
      </c>
    </row>
    <row r="474" spans="1:5" x14ac:dyDescent="0.25">
      <c r="A474" s="23" t="s">
        <v>6</v>
      </c>
      <c r="B474" s="51" t="str">
        <f>Gesamtüberblick!$S$6</f>
        <v>Energierückgewinnung</v>
      </c>
      <c r="C474" s="23" t="s">
        <v>89</v>
      </c>
      <c r="D474" s="50">
        <f>IF(Gesamtüberblick!S36="","ND",Gesamtüberblick!S36)</f>
        <v>0</v>
      </c>
      <c r="E474" t="s">
        <v>8</v>
      </c>
    </row>
    <row r="475" spans="1:5" x14ac:dyDescent="0.25">
      <c r="A475" s="23" t="s">
        <v>6</v>
      </c>
      <c r="B475" s="51" t="str">
        <f>Gesamtüberblick!$S$6</f>
        <v>Energierückgewinnung</v>
      </c>
      <c r="C475" s="23" t="s">
        <v>88</v>
      </c>
      <c r="D475" s="50">
        <f>IF(Gesamtüberblick!S35="","ND",Gesamtüberblick!S35)</f>
        <v>0</v>
      </c>
      <c r="E475" t="s">
        <v>8</v>
      </c>
    </row>
    <row r="476" spans="1:5" x14ac:dyDescent="0.25">
      <c r="A476" s="23" t="s">
        <v>6</v>
      </c>
      <c r="B476" s="51" t="str">
        <f>Gesamtüberblick!$S$6</f>
        <v>Energierückgewinnung</v>
      </c>
      <c r="C476" s="23" t="s">
        <v>133</v>
      </c>
      <c r="D476" s="50">
        <f>IF(Gesamtüberblick!S13="","ND",Gesamtüberblick!S13)</f>
        <v>0</v>
      </c>
      <c r="E476" t="s">
        <v>205</v>
      </c>
    </row>
    <row r="477" spans="1:5" x14ac:dyDescent="0.25">
      <c r="A477" s="23" t="s">
        <v>6</v>
      </c>
      <c r="B477" s="51" t="str">
        <f>Gesamtüberblick!$S$6</f>
        <v>Energierückgewinnung</v>
      </c>
      <c r="C477" s="23" t="s">
        <v>144</v>
      </c>
      <c r="D477" s="50">
        <f>IF(Gesamtüberblick!S20="","ND",Gesamtüberblick!S20)</f>
        <v>0</v>
      </c>
      <c r="E477" t="s">
        <v>206</v>
      </c>
    </row>
    <row r="478" spans="1:5" x14ac:dyDescent="0.25">
      <c r="A478" s="23" t="s">
        <v>6</v>
      </c>
      <c r="B478" s="51">
        <f>Gesamtüberblick!$Z$6</f>
        <v>0</v>
      </c>
      <c r="C478" s="23" t="s">
        <v>132</v>
      </c>
      <c r="D478" s="50" t="str">
        <f>IF(Gesamtüberblick!Z12="","ND",Gesamtüberblick!Z12)</f>
        <v>ND</v>
      </c>
      <c r="E478" t="s">
        <v>195</v>
      </c>
    </row>
    <row r="479" spans="1:5" x14ac:dyDescent="0.25">
      <c r="A479" s="23" t="s">
        <v>6</v>
      </c>
      <c r="B479" s="51">
        <f>Gesamtüberblick!$Z$6</f>
        <v>0</v>
      </c>
      <c r="C479" s="23" t="s">
        <v>194</v>
      </c>
      <c r="D479" s="50" t="str">
        <f>IF(Gesamtüberblick!Z17="","ND",Gesamtüberblick!Z17)</f>
        <v>ND</v>
      </c>
      <c r="E479" t="s">
        <v>196</v>
      </c>
    </row>
    <row r="480" spans="1:5" x14ac:dyDescent="0.25">
      <c r="A480" s="23" t="s">
        <v>6</v>
      </c>
      <c r="B480" s="51">
        <f>Gesamtüberblick!$Z$6</f>
        <v>0</v>
      </c>
      <c r="C480" s="23" t="s">
        <v>80</v>
      </c>
      <c r="D480" s="50" t="str">
        <f>IF(Gesamtüberblick!Z27="","ND",Gesamtüberblick!Z27)</f>
        <v>ND</v>
      </c>
      <c r="E480" t="s">
        <v>8</v>
      </c>
    </row>
    <row r="481" spans="1:5" x14ac:dyDescent="0.25">
      <c r="A481" s="23" t="s">
        <v>6</v>
      </c>
      <c r="B481" s="51">
        <f>Gesamtüberblick!$Z$6</f>
        <v>0</v>
      </c>
      <c r="C481" s="23" t="s">
        <v>83</v>
      </c>
      <c r="D481" s="50" t="str">
        <f>IF(Gesamtüberblick!Z30="","ND",Gesamtüberblick!Z30)</f>
        <v>ND</v>
      </c>
      <c r="E481" t="s">
        <v>37</v>
      </c>
    </row>
    <row r="482" spans="1:5" x14ac:dyDescent="0.25">
      <c r="A482" s="23" t="s">
        <v>6</v>
      </c>
      <c r="B482" s="51">
        <f>Gesamtüberblick!$Z$6</f>
        <v>0</v>
      </c>
      <c r="C482" s="23" t="s">
        <v>85</v>
      </c>
      <c r="D482" s="50" t="str">
        <f>IF(Gesamtüberblick!Z32="","ND",Gesamtüberblick!Z32)</f>
        <v>ND</v>
      </c>
      <c r="E482" t="s">
        <v>8</v>
      </c>
    </row>
    <row r="483" spans="1:5" x14ac:dyDescent="0.25">
      <c r="A483" s="23" t="s">
        <v>6</v>
      </c>
      <c r="B483" s="51">
        <f>Gesamtüberblick!$Z$6</f>
        <v>0</v>
      </c>
      <c r="C483" s="23" t="s">
        <v>86</v>
      </c>
      <c r="D483" s="50" t="str">
        <f>IF(Gesamtüberblick!Z33="","ND",Gesamtüberblick!Z33)</f>
        <v>ND</v>
      </c>
      <c r="E483" t="s">
        <v>8</v>
      </c>
    </row>
    <row r="484" spans="1:5" x14ac:dyDescent="0.25">
      <c r="A484" s="23" t="s">
        <v>6</v>
      </c>
      <c r="B484" s="51">
        <f>Gesamtüberblick!$Z$6</f>
        <v>0</v>
      </c>
      <c r="C484" s="23" t="s">
        <v>74</v>
      </c>
      <c r="D484" s="50" t="str">
        <f>IF(Gesamtüberblick!Z21="","ND",Gesamtüberblick!Z21)</f>
        <v>ND</v>
      </c>
      <c r="E484" t="s">
        <v>9</v>
      </c>
    </row>
    <row r="485" spans="1:5" x14ac:dyDescent="0.25">
      <c r="A485" s="23" t="s">
        <v>6</v>
      </c>
      <c r="B485" s="51">
        <f>Gesamtüberblick!$Z$6</f>
        <v>0</v>
      </c>
      <c r="C485" s="23" t="s">
        <v>75</v>
      </c>
      <c r="D485" s="50" t="str">
        <f>IF(Gesamtüberblick!Z22="","ND",Gesamtüberblick!Z22)</f>
        <v>ND</v>
      </c>
      <c r="E485" t="s">
        <v>9</v>
      </c>
    </row>
    <row r="486" spans="1:5" x14ac:dyDescent="0.25">
      <c r="A486" s="23" t="s">
        <v>6</v>
      </c>
      <c r="B486" s="51">
        <f>Gesamtüberblick!$Z$6</f>
        <v>0</v>
      </c>
      <c r="C486" s="23" t="s">
        <v>81</v>
      </c>
      <c r="D486" s="50" t="str">
        <f>IF(Gesamtüberblick!Z28="","ND",Gesamtüberblick!Z28)</f>
        <v>ND</v>
      </c>
      <c r="E486" t="s">
        <v>9</v>
      </c>
    </row>
    <row r="487" spans="1:5" x14ac:dyDescent="0.25">
      <c r="A487" s="23" t="s">
        <v>6</v>
      </c>
      <c r="B487" s="51">
        <f>Gesamtüberblick!$Z$6</f>
        <v>0</v>
      </c>
      <c r="C487" s="23" t="s">
        <v>139</v>
      </c>
      <c r="D487" s="50" t="str">
        <f>IF(Gesamtüberblick!Z16="","ND",Gesamtüberblick!Z16)</f>
        <v>ND</v>
      </c>
      <c r="E487" t="s">
        <v>197</v>
      </c>
    </row>
    <row r="488" spans="1:5" x14ac:dyDescent="0.25">
      <c r="A488" s="23" t="s">
        <v>6</v>
      </c>
      <c r="B488" s="51">
        <f>Gesamtüberblick!$Z$6</f>
        <v>0</v>
      </c>
      <c r="C488" s="23" t="s">
        <v>137</v>
      </c>
      <c r="D488" s="50" t="str">
        <f>IF(Gesamtüberblick!Z15="","ND",Gesamtüberblick!Z15)</f>
        <v>ND</v>
      </c>
      <c r="E488" t="s">
        <v>198</v>
      </c>
    </row>
    <row r="489" spans="1:5" x14ac:dyDescent="0.25">
      <c r="A489" s="23" t="s">
        <v>6</v>
      </c>
      <c r="B489" s="51">
        <f>Gesamtüberblick!$Z$6</f>
        <v>0</v>
      </c>
      <c r="C489" s="23" t="s">
        <v>135</v>
      </c>
      <c r="D489" s="50" t="str">
        <f>IF(Gesamtüberblick!Z14="","ND",Gesamtüberblick!Z14)</f>
        <v>ND</v>
      </c>
      <c r="E489" t="s">
        <v>199</v>
      </c>
    </row>
    <row r="490" spans="1:5" x14ac:dyDescent="0.25">
      <c r="A490" s="23" t="s">
        <v>6</v>
      </c>
      <c r="B490" s="51">
        <f>Gesamtüberblick!$Z$6</f>
        <v>0</v>
      </c>
      <c r="C490" s="23" t="s">
        <v>90</v>
      </c>
      <c r="D490" s="50" t="str">
        <f>IF(Gesamtüberblick!Z37="","ND",Gesamtüberblick!Z37)</f>
        <v>ND</v>
      </c>
      <c r="E490" t="s">
        <v>9</v>
      </c>
    </row>
    <row r="491" spans="1:5" x14ac:dyDescent="0.25">
      <c r="A491" s="23" t="s">
        <v>6</v>
      </c>
      <c r="B491" s="51">
        <f>Gesamtüberblick!$Z$6</f>
        <v>0</v>
      </c>
      <c r="C491" s="23" t="s">
        <v>91</v>
      </c>
      <c r="D491" s="50" t="str">
        <f>IF(Gesamtüberblick!Z38="","ND",Gesamtüberblick!Z38)</f>
        <v>ND</v>
      </c>
      <c r="E491" t="s">
        <v>9</v>
      </c>
    </row>
    <row r="492" spans="1:5" x14ac:dyDescent="0.25">
      <c r="A492" s="23" t="s">
        <v>6</v>
      </c>
      <c r="B492" s="51">
        <f>Gesamtüberblick!$Z$6</f>
        <v>0</v>
      </c>
      <c r="C492" s="23" t="s">
        <v>84</v>
      </c>
      <c r="D492" s="50" t="str">
        <f>IF(Gesamtüberblick!Z31="","ND",Gesamtüberblick!Z31)</f>
        <v>ND</v>
      </c>
      <c r="E492" t="s">
        <v>8</v>
      </c>
    </row>
    <row r="493" spans="1:5" x14ac:dyDescent="0.25">
      <c r="A493" s="23" t="s">
        <v>6</v>
      </c>
      <c r="B493" s="51">
        <f>Gesamtüberblick!$Z$6</f>
        <v>0</v>
      </c>
      <c r="C493" s="23" t="s">
        <v>96</v>
      </c>
      <c r="D493" s="50" t="str">
        <f>IF(Gesamtüberblick!Z10="","ND",Gesamtüberblick!Z10)</f>
        <v>ND</v>
      </c>
      <c r="E493" t="s">
        <v>200</v>
      </c>
    </row>
    <row r="494" spans="1:5" x14ac:dyDescent="0.25">
      <c r="A494" s="23" t="s">
        <v>6</v>
      </c>
      <c r="B494" s="51">
        <f>Gesamtüberblick!$Z$6</f>
        <v>0</v>
      </c>
      <c r="C494" s="23" t="s">
        <v>97</v>
      </c>
      <c r="D494" s="50" t="str">
        <f>IF(Gesamtüberblick!Z9="","ND",Gesamtüberblick!Z9)</f>
        <v>ND</v>
      </c>
      <c r="E494" t="s">
        <v>200</v>
      </c>
    </row>
    <row r="495" spans="1:5" x14ac:dyDescent="0.25">
      <c r="A495" s="23" t="s">
        <v>6</v>
      </c>
      <c r="B495" s="51">
        <f>Gesamtüberblick!$Z$6</f>
        <v>0</v>
      </c>
      <c r="C495" s="23" t="s">
        <v>131</v>
      </c>
      <c r="D495" s="50" t="str">
        <f>IF(Gesamtüberblick!Z11="","ND",Gesamtüberblick!Z11)</f>
        <v>ND</v>
      </c>
      <c r="E495" t="s">
        <v>200</v>
      </c>
    </row>
    <row r="496" spans="1:5" x14ac:dyDescent="0.25">
      <c r="A496" s="23" t="s">
        <v>6</v>
      </c>
      <c r="B496" s="51">
        <f>Gesamtüberblick!$Z$6</f>
        <v>0</v>
      </c>
      <c r="C496" s="23" t="s">
        <v>87</v>
      </c>
      <c r="D496" s="50" t="str">
        <f>IF(Gesamtüberblick!Z34="","ND",Gesamtüberblick!Z34)</f>
        <v>ND</v>
      </c>
      <c r="E496" t="s">
        <v>8</v>
      </c>
    </row>
    <row r="497" spans="1:5" x14ac:dyDescent="0.25">
      <c r="A497" s="23" t="s">
        <v>6</v>
      </c>
      <c r="B497" s="51">
        <f>Gesamtüberblick!$Z$6</f>
        <v>0</v>
      </c>
      <c r="C497" s="23" t="s">
        <v>82</v>
      </c>
      <c r="D497" s="50" t="str">
        <f>IF(Gesamtüberblick!Z29="","ND",Gesamtüberblick!Z29)</f>
        <v>ND</v>
      </c>
      <c r="E497" t="s">
        <v>9</v>
      </c>
    </row>
    <row r="498" spans="1:5" x14ac:dyDescent="0.25">
      <c r="A498" s="23" t="s">
        <v>6</v>
      </c>
      <c r="B498" s="51">
        <f>Gesamtüberblick!$Z$6</f>
        <v>0</v>
      </c>
      <c r="C498" s="23" t="s">
        <v>77</v>
      </c>
      <c r="D498" s="50" t="str">
        <f>IF(Gesamtüberblick!Z24="","ND",Gesamtüberblick!Z24)</f>
        <v>ND</v>
      </c>
      <c r="E498" t="s">
        <v>9</v>
      </c>
    </row>
    <row r="499" spans="1:5" x14ac:dyDescent="0.25">
      <c r="A499" s="23" t="s">
        <v>6</v>
      </c>
      <c r="B499" s="51">
        <f>Gesamtüberblick!$Z$6</f>
        <v>0</v>
      </c>
      <c r="C499" s="23" t="s">
        <v>78</v>
      </c>
      <c r="D499" s="50" t="str">
        <f>IF(Gesamtüberblick!Z25="","ND",Gesamtüberblick!Z25)</f>
        <v>ND</v>
      </c>
      <c r="E499" t="s">
        <v>9</v>
      </c>
    </row>
    <row r="500" spans="1:5" x14ac:dyDescent="0.25">
      <c r="A500" s="23" t="s">
        <v>6</v>
      </c>
      <c r="B500" s="51">
        <f>Gesamtüberblick!$Z$6</f>
        <v>0</v>
      </c>
      <c r="C500" s="23" t="s">
        <v>143</v>
      </c>
      <c r="D500" s="50" t="str">
        <f>IF(Gesamtüberblick!Z19="","ND",Gesamtüberblick!Z19)</f>
        <v>ND</v>
      </c>
      <c r="E500" t="s">
        <v>9</v>
      </c>
    </row>
    <row r="501" spans="1:5" x14ac:dyDescent="0.25">
      <c r="A501" s="23" t="s">
        <v>6</v>
      </c>
      <c r="B501" s="51">
        <f>Gesamtüberblick!$Z$6</f>
        <v>0</v>
      </c>
      <c r="C501" s="23" t="s">
        <v>142</v>
      </c>
      <c r="D501" s="50" t="str">
        <f>IF(Gesamtüberblick!Z18="","ND",Gesamtüberblick!Z18)</f>
        <v>ND</v>
      </c>
      <c r="E501" t="s">
        <v>201</v>
      </c>
    </row>
    <row r="502" spans="1:5" x14ac:dyDescent="0.25">
      <c r="A502" s="23" t="s">
        <v>6</v>
      </c>
      <c r="B502" s="51">
        <f>Gesamtüberblick!$Z$6</f>
        <v>0</v>
      </c>
      <c r="C502" s="23" t="s">
        <v>151</v>
      </c>
      <c r="D502" s="50" t="str">
        <f>IF(Gesamtüberblick!Z42="","ND",Gesamtüberblick!Z42)</f>
        <v>ND</v>
      </c>
      <c r="E502" t="s">
        <v>152</v>
      </c>
    </row>
    <row r="503" spans="1:5" x14ac:dyDescent="0.25">
      <c r="A503" s="23" t="s">
        <v>6</v>
      </c>
      <c r="B503" s="51">
        <f>Gesamtüberblick!$Z$6</f>
        <v>0</v>
      </c>
      <c r="C503" s="23" t="s">
        <v>153</v>
      </c>
      <c r="D503" s="50" t="str">
        <f>IF(Gesamtüberblick!Z43="","ND",Gesamtüberblick!Z43)</f>
        <v>ND</v>
      </c>
      <c r="E503" t="s">
        <v>152</v>
      </c>
    </row>
    <row r="504" spans="1:5" x14ac:dyDescent="0.25">
      <c r="A504" s="23" t="s">
        <v>6</v>
      </c>
      <c r="B504" s="51">
        <f>Gesamtüberblick!$Z$6</f>
        <v>0</v>
      </c>
      <c r="C504" s="23" t="s">
        <v>149</v>
      </c>
      <c r="D504" s="50" t="str">
        <f>IF(Gesamtüberblick!Z41="","ND",Gesamtüberblick!Z41)</f>
        <v>ND</v>
      </c>
      <c r="E504" t="s">
        <v>150</v>
      </c>
    </row>
    <row r="505" spans="1:5" x14ac:dyDescent="0.25">
      <c r="A505" s="23" t="s">
        <v>6</v>
      </c>
      <c r="B505" s="51">
        <f>Gesamtüberblick!$Z$6</f>
        <v>0</v>
      </c>
      <c r="C505" s="23" t="s">
        <v>148</v>
      </c>
      <c r="D505" s="50" t="str">
        <f>IF(Gesamtüberblick!Z40="","ND",Gesamtüberblick!Z40)</f>
        <v>ND</v>
      </c>
      <c r="E505" t="s">
        <v>202</v>
      </c>
    </row>
    <row r="506" spans="1:5" x14ac:dyDescent="0.25">
      <c r="A506" s="23" t="s">
        <v>6</v>
      </c>
      <c r="B506" s="51">
        <f>Gesamtüberblick!$Z$6</f>
        <v>0</v>
      </c>
      <c r="C506" s="23" t="s">
        <v>154</v>
      </c>
      <c r="D506" s="50" t="str">
        <f>IF(Gesamtüberblick!Z44="","ND",Gesamtüberblick!Z44)</f>
        <v>ND</v>
      </c>
      <c r="E506" t="s">
        <v>203</v>
      </c>
    </row>
    <row r="507" spans="1:5" x14ac:dyDescent="0.25">
      <c r="A507" s="23" t="s">
        <v>6</v>
      </c>
      <c r="B507" s="51">
        <f>Gesamtüberblick!$Z$6</f>
        <v>0</v>
      </c>
      <c r="C507" s="23" t="s">
        <v>146</v>
      </c>
      <c r="D507" s="50" t="str">
        <f>IF(Gesamtüberblick!Z39="","ND",Gesamtüberblick!Z39)</f>
        <v>ND</v>
      </c>
      <c r="E507" t="s">
        <v>204</v>
      </c>
    </row>
    <row r="508" spans="1:5" x14ac:dyDescent="0.25">
      <c r="A508" s="23" t="s">
        <v>6</v>
      </c>
      <c r="B508" s="51">
        <f>Gesamtüberblick!$Z$6</f>
        <v>0</v>
      </c>
      <c r="C508" s="23" t="s">
        <v>89</v>
      </c>
      <c r="D508" s="50" t="str">
        <f>IF(Gesamtüberblick!Z36="","ND",Gesamtüberblick!Z36)</f>
        <v>ND</v>
      </c>
      <c r="E508" t="s">
        <v>8</v>
      </c>
    </row>
    <row r="509" spans="1:5" x14ac:dyDescent="0.25">
      <c r="A509" s="23" t="s">
        <v>6</v>
      </c>
      <c r="B509" s="51">
        <f>Gesamtüberblick!$Z$6</f>
        <v>0</v>
      </c>
      <c r="C509" s="23" t="s">
        <v>88</v>
      </c>
      <c r="D509" s="50" t="str">
        <f>IF(Gesamtüberblick!Z35="","ND",Gesamtüberblick!Z35)</f>
        <v>ND</v>
      </c>
      <c r="E509" t="s">
        <v>8</v>
      </c>
    </row>
    <row r="510" spans="1:5" x14ac:dyDescent="0.25">
      <c r="A510" s="23" t="s">
        <v>6</v>
      </c>
      <c r="B510" s="51">
        <f>Gesamtüberblick!$Z$6</f>
        <v>0</v>
      </c>
      <c r="C510" s="23" t="s">
        <v>133</v>
      </c>
      <c r="D510" s="50" t="str">
        <f>IF(Gesamtüberblick!Z13="","ND",Gesamtüberblick!Z13)</f>
        <v>ND</v>
      </c>
      <c r="E510" t="s">
        <v>205</v>
      </c>
    </row>
    <row r="511" spans="1:5" x14ac:dyDescent="0.25">
      <c r="A511" s="23" t="s">
        <v>6</v>
      </c>
      <c r="B511" s="51">
        <f>Gesamtüberblick!$Z$6</f>
        <v>0</v>
      </c>
      <c r="C511" s="23" t="s">
        <v>144</v>
      </c>
      <c r="D511" s="50" t="str">
        <f>IF(Gesamtüberblick!Z20="","ND",Gesamtüberblick!Z20)</f>
        <v>ND</v>
      </c>
      <c r="E511" t="s">
        <v>206</v>
      </c>
    </row>
    <row r="512" spans="1:5" x14ac:dyDescent="0.25">
      <c r="A512" s="23" t="s">
        <v>101</v>
      </c>
      <c r="B512" s="51" t="str">
        <f>Gesamtüberblick!$V$6</f>
        <v>Energierückgewinnung</v>
      </c>
      <c r="C512" s="23" t="s">
        <v>132</v>
      </c>
      <c r="D512" s="50">
        <f>IF(Gesamtüberblick!V12="","ND",Gesamtüberblick!V12)</f>
        <v>-5.3735097000000003E-6</v>
      </c>
      <c r="E512" s="23" t="s">
        <v>195</v>
      </c>
    </row>
    <row r="513" spans="1:5" x14ac:dyDescent="0.25">
      <c r="A513" s="23" t="s">
        <v>101</v>
      </c>
      <c r="B513" s="51" t="str">
        <f>Gesamtüberblick!$V$6</f>
        <v>Energierückgewinnung</v>
      </c>
      <c r="C513" s="23" t="s">
        <v>194</v>
      </c>
      <c r="D513" s="50">
        <f>IF(Gesamtüberblick!V17="","ND",Gesamtüberblick!V17)</f>
        <v>-0.26903431</v>
      </c>
      <c r="E513" s="23" t="s">
        <v>196</v>
      </c>
    </row>
    <row r="514" spans="1:5" x14ac:dyDescent="0.25">
      <c r="A514" s="23" t="s">
        <v>101</v>
      </c>
      <c r="B514" s="51" t="str">
        <f>Gesamtüberblick!$V$6</f>
        <v>Energierückgewinnung</v>
      </c>
      <c r="C514" s="23" t="s">
        <v>80</v>
      </c>
      <c r="D514" s="50">
        <f>IF(Gesamtüberblick!V27="","ND",Gesamtüberblick!V27)</f>
        <v>0</v>
      </c>
      <c r="E514" s="23" t="s">
        <v>8</v>
      </c>
    </row>
    <row r="515" spans="1:5" x14ac:dyDescent="0.25">
      <c r="A515" s="23" t="s">
        <v>101</v>
      </c>
      <c r="B515" s="51" t="str">
        <f>Gesamtüberblick!$V$6</f>
        <v>Energierückgewinnung</v>
      </c>
      <c r="C515" s="23" t="s">
        <v>83</v>
      </c>
      <c r="D515" s="50">
        <f>IF(Gesamtüberblick!V30="","ND",Gesamtüberblick!V30)</f>
        <v>-1.6441542</v>
      </c>
      <c r="E515" s="23" t="s">
        <v>37</v>
      </c>
    </row>
    <row r="516" spans="1:5" x14ac:dyDescent="0.25">
      <c r="A516" s="23" t="s">
        <v>101</v>
      </c>
      <c r="B516" s="51" t="str">
        <f>Gesamtüberblick!$V$6</f>
        <v>Energierückgewinnung</v>
      </c>
      <c r="C516" s="23" t="s">
        <v>85</v>
      </c>
      <c r="D516" s="50">
        <f>IF(Gesamtüberblick!V32="","ND",Gesamtüberblick!V32)</f>
        <v>-294.17919000000001</v>
      </c>
      <c r="E516" s="23" t="s">
        <v>8</v>
      </c>
    </row>
    <row r="517" spans="1:5" x14ac:dyDescent="0.25">
      <c r="A517" s="23" t="s">
        <v>101</v>
      </c>
      <c r="B517" s="51" t="str">
        <f>Gesamtüberblick!$V$6</f>
        <v>Energierückgewinnung</v>
      </c>
      <c r="C517" s="23" t="s">
        <v>86</v>
      </c>
      <c r="D517" s="50">
        <f>IF(Gesamtüberblick!V33="","ND",Gesamtüberblick!V33)</f>
        <v>-3.8547045000000002E-3</v>
      </c>
      <c r="E517" s="23" t="s">
        <v>8</v>
      </c>
    </row>
    <row r="518" spans="1:5" x14ac:dyDescent="0.25">
      <c r="A518" s="23" t="s">
        <v>101</v>
      </c>
      <c r="B518" s="51" t="str">
        <f>Gesamtüberblick!$V$6</f>
        <v>Energierückgewinnung</v>
      </c>
      <c r="C518" s="23" t="s">
        <v>74</v>
      </c>
      <c r="D518" s="50">
        <f>IF(Gesamtüberblick!V21="","ND",Gesamtüberblick!V21)</f>
        <v>-779.13406999999995</v>
      </c>
      <c r="E518" s="23" t="s">
        <v>9</v>
      </c>
    </row>
    <row r="519" spans="1:5" x14ac:dyDescent="0.25">
      <c r="A519" s="23" t="s">
        <v>101</v>
      </c>
      <c r="B519" s="51" t="str">
        <f>Gesamtüberblick!$V$6</f>
        <v>Energierückgewinnung</v>
      </c>
      <c r="C519" s="23" t="s">
        <v>75</v>
      </c>
      <c r="D519" s="50">
        <f>IF(Gesamtüberblick!V22="","ND",Gesamtüberblick!V22)</f>
        <v>0</v>
      </c>
      <c r="E519" s="23" t="s">
        <v>9</v>
      </c>
    </row>
    <row r="520" spans="1:5" x14ac:dyDescent="0.25">
      <c r="A520" s="23" t="s">
        <v>101</v>
      </c>
      <c r="B520" s="51" t="str">
        <f>Gesamtüberblick!$V$6</f>
        <v>Energierückgewinnung</v>
      </c>
      <c r="C520" s="23" t="s">
        <v>81</v>
      </c>
      <c r="D520" s="50">
        <f>IF(Gesamtüberblick!V28="","ND",Gesamtüberblick!V28)</f>
        <v>0</v>
      </c>
      <c r="E520" s="23" t="s">
        <v>9</v>
      </c>
    </row>
    <row r="521" spans="1:5" x14ac:dyDescent="0.25">
      <c r="A521" s="23" t="s">
        <v>101</v>
      </c>
      <c r="B521" s="51" t="str">
        <f>Gesamtüberblick!$V$6</f>
        <v>Energierückgewinnung</v>
      </c>
      <c r="C521" s="23" t="s">
        <v>139</v>
      </c>
      <c r="D521" s="50">
        <f>IF(Gesamtüberblick!V16="","ND",Gesamtüberblick!V16)</f>
        <v>-0.54980143999999997</v>
      </c>
      <c r="E521" s="23" t="s">
        <v>197</v>
      </c>
    </row>
    <row r="522" spans="1:5" x14ac:dyDescent="0.25">
      <c r="A522" s="23" t="s">
        <v>101</v>
      </c>
      <c r="B522" s="51" t="str">
        <f>Gesamtüberblick!$V$6</f>
        <v>Energierückgewinnung</v>
      </c>
      <c r="C522" s="23" t="s">
        <v>137</v>
      </c>
      <c r="D522" s="50">
        <f>IF(Gesamtüberblick!V15="","ND",Gesamtüberblick!V15)</f>
        <v>-6.0709891000000002E-2</v>
      </c>
      <c r="E522" s="23" t="s">
        <v>198</v>
      </c>
    </row>
    <row r="523" spans="1:5" x14ac:dyDescent="0.25">
      <c r="A523" s="23" t="s">
        <v>101</v>
      </c>
      <c r="B523" s="51" t="str">
        <f>Gesamtüberblick!$V$6</f>
        <v>Energierückgewinnung</v>
      </c>
      <c r="C523" s="23" t="s">
        <v>135</v>
      </c>
      <c r="D523" s="50">
        <f>IF(Gesamtüberblick!V14="","ND",Gesamtüberblick!V14)</f>
        <v>-5.8696816999999998E-2</v>
      </c>
      <c r="E523" s="23" t="s">
        <v>199</v>
      </c>
    </row>
    <row r="524" spans="1:5" x14ac:dyDescent="0.25">
      <c r="A524" s="23" t="s">
        <v>101</v>
      </c>
      <c r="B524" s="51" t="str">
        <f>Gesamtüberblick!$V$6</f>
        <v>Energierückgewinnung</v>
      </c>
      <c r="C524" s="23" t="s">
        <v>90</v>
      </c>
      <c r="D524" s="50">
        <f>IF(Gesamtüberblick!V37="","ND",Gesamtüberblick!V37)</f>
        <v>0</v>
      </c>
      <c r="E524" s="23" t="s">
        <v>9</v>
      </c>
    </row>
    <row r="525" spans="1:5" x14ac:dyDescent="0.25">
      <c r="A525" s="23" t="s">
        <v>101</v>
      </c>
      <c r="B525" s="51" t="str">
        <f>Gesamtüberblick!$V$6</f>
        <v>Energierückgewinnung</v>
      </c>
      <c r="C525" s="23" t="s">
        <v>91</v>
      </c>
      <c r="D525" s="50">
        <f>IF(Gesamtüberblick!V38="","ND",Gesamtüberblick!V38)</f>
        <v>0</v>
      </c>
      <c r="E525" s="23" t="s">
        <v>9</v>
      </c>
    </row>
    <row r="526" spans="1:5" x14ac:dyDescent="0.25">
      <c r="A526" s="23" t="s">
        <v>101</v>
      </c>
      <c r="B526" s="51" t="str">
        <f>Gesamtüberblick!$V$6</f>
        <v>Energierückgewinnung</v>
      </c>
      <c r="C526" s="23" t="s">
        <v>84</v>
      </c>
      <c r="D526" s="50">
        <f>IF(Gesamtüberblick!V31="","ND",Gesamtüberblick!V31)</f>
        <v>-2.6100316000000001</v>
      </c>
      <c r="E526" s="23" t="s">
        <v>8</v>
      </c>
    </row>
    <row r="527" spans="1:5" x14ac:dyDescent="0.25">
      <c r="A527" s="23" t="s">
        <v>101</v>
      </c>
      <c r="B527" s="51" t="str">
        <f>Gesamtüberblick!$V$6</f>
        <v>Energierückgewinnung</v>
      </c>
      <c r="C527" s="23" t="s">
        <v>96</v>
      </c>
      <c r="D527" s="50">
        <f>IF(Gesamtüberblick!V10="","ND",Gesamtüberblick!V10)</f>
        <v>0</v>
      </c>
      <c r="E527" s="23" t="s">
        <v>200</v>
      </c>
    </row>
    <row r="528" spans="1:5" x14ac:dyDescent="0.25">
      <c r="A528" s="23" t="s">
        <v>101</v>
      </c>
      <c r="B528" s="51" t="str">
        <f>Gesamtüberblick!$V$6</f>
        <v>Energierückgewinnung</v>
      </c>
      <c r="C528" s="23" t="s">
        <v>97</v>
      </c>
      <c r="D528" s="50">
        <f>IF(Gesamtüberblick!V9="","ND",Gesamtüberblick!V9)</f>
        <v>-125.7586</v>
      </c>
      <c r="E528" s="23" t="s">
        <v>200</v>
      </c>
    </row>
    <row r="529" spans="1:5" x14ac:dyDescent="0.25">
      <c r="A529" s="23" t="s">
        <v>101</v>
      </c>
      <c r="B529" s="51" t="str">
        <f>Gesamtüberblick!$V$6</f>
        <v>Energierückgewinnung</v>
      </c>
      <c r="C529" s="23" t="s">
        <v>131</v>
      </c>
      <c r="D529" s="50">
        <f>IF(Gesamtüberblick!V11="","ND",Gesamtüberblick!V11)</f>
        <v>-8.215372E-2</v>
      </c>
      <c r="E529" s="23" t="s">
        <v>200</v>
      </c>
    </row>
    <row r="530" spans="1:5" x14ac:dyDescent="0.25">
      <c r="A530" s="23" t="s">
        <v>101</v>
      </c>
      <c r="B530" s="51" t="str">
        <f>Gesamtüberblick!$V$6</f>
        <v>Energierückgewinnung</v>
      </c>
      <c r="C530" s="23" t="s">
        <v>87</v>
      </c>
      <c r="D530" s="50">
        <f>IF(Gesamtüberblick!V34="","ND",Gesamtüberblick!V34)</f>
        <v>0</v>
      </c>
      <c r="E530" s="23" t="s">
        <v>8</v>
      </c>
    </row>
    <row r="531" spans="1:5" x14ac:dyDescent="0.25">
      <c r="A531" s="23" t="s">
        <v>101</v>
      </c>
      <c r="B531" s="51" t="str">
        <f>Gesamtüberblick!$V$6</f>
        <v>Energierückgewinnung</v>
      </c>
      <c r="C531" s="23" t="s">
        <v>82</v>
      </c>
      <c r="D531" s="50">
        <f>IF(Gesamtüberblick!V29="","ND",Gesamtüberblick!V29)</f>
        <v>0</v>
      </c>
      <c r="E531" s="23" t="s">
        <v>9</v>
      </c>
    </row>
    <row r="532" spans="1:5" x14ac:dyDescent="0.25">
      <c r="A532" s="23" t="s">
        <v>101</v>
      </c>
      <c r="B532" s="51" t="str">
        <f>Gesamtüberblick!$V$6</f>
        <v>Energierückgewinnung</v>
      </c>
      <c r="C532" s="23" t="s">
        <v>77</v>
      </c>
      <c r="D532" s="50">
        <f>IF(Gesamtüberblick!V24="","ND",Gesamtüberblick!V24)</f>
        <v>-2012.4378999999999</v>
      </c>
      <c r="E532" s="23" t="s">
        <v>9</v>
      </c>
    </row>
    <row r="533" spans="1:5" x14ac:dyDescent="0.25">
      <c r="A533" s="23" t="s">
        <v>101</v>
      </c>
      <c r="B533" s="51" t="str">
        <f>Gesamtüberblick!$V$6</f>
        <v>Energierückgewinnung</v>
      </c>
      <c r="C533" s="23" t="s">
        <v>78</v>
      </c>
      <c r="D533" s="50">
        <f>IF(Gesamtüberblick!V25="","ND",Gesamtüberblick!V25)</f>
        <v>0</v>
      </c>
      <c r="E533" s="23" t="s">
        <v>9</v>
      </c>
    </row>
    <row r="534" spans="1:5" x14ac:dyDescent="0.25">
      <c r="A534" s="23" t="s">
        <v>101</v>
      </c>
      <c r="B534" s="51" t="str">
        <f>Gesamtüberblick!$V$6</f>
        <v>Energierückgewinnung</v>
      </c>
      <c r="C534" s="23" t="s">
        <v>143</v>
      </c>
      <c r="D534" s="50">
        <f>IF(Gesamtüberblick!V19="","ND",Gesamtüberblick!V19)</f>
        <v>-2012.4195</v>
      </c>
      <c r="E534" s="23" t="s">
        <v>9</v>
      </c>
    </row>
    <row r="535" spans="1:5" x14ac:dyDescent="0.25">
      <c r="A535" s="23" t="s">
        <v>101</v>
      </c>
      <c r="B535" s="51" t="str">
        <f>Gesamtüberblick!$V$6</f>
        <v>Energierückgewinnung</v>
      </c>
      <c r="C535" s="23" t="s">
        <v>142</v>
      </c>
      <c r="D535" s="50">
        <f>IF(Gesamtüberblick!V18="","ND",Gesamtüberblick!V18)</f>
        <v>-1.9057138E-4</v>
      </c>
      <c r="E535" s="23" t="s">
        <v>201</v>
      </c>
    </row>
    <row r="536" spans="1:5" x14ac:dyDescent="0.25">
      <c r="A536" s="23" t="s">
        <v>101</v>
      </c>
      <c r="B536" s="51" t="str">
        <f>Gesamtüberblick!$V$6</f>
        <v>Energierückgewinnung</v>
      </c>
      <c r="C536" s="23" t="s">
        <v>151</v>
      </c>
      <c r="D536" s="50">
        <f>IF(Gesamtüberblick!V42="","ND",Gesamtüberblick!V42)</f>
        <v>-2.8155812E-7</v>
      </c>
      <c r="E536" s="23" t="s">
        <v>152</v>
      </c>
    </row>
    <row r="537" spans="1:5" x14ac:dyDescent="0.25">
      <c r="A537" s="23" t="s">
        <v>101</v>
      </c>
      <c r="B537" s="51" t="str">
        <f>Gesamtüberblick!$V$6</f>
        <v>Energierückgewinnung</v>
      </c>
      <c r="C537" s="23" t="s">
        <v>153</v>
      </c>
      <c r="D537" s="50">
        <f>IF(Gesamtüberblick!V43="","ND",Gesamtüberblick!V43)</f>
        <v>-5.2475055000000002E-7</v>
      </c>
      <c r="E537" s="23" t="s">
        <v>152</v>
      </c>
    </row>
    <row r="538" spans="1:5" x14ac:dyDescent="0.25">
      <c r="A538" s="23" t="s">
        <v>101</v>
      </c>
      <c r="B538" s="51" t="str">
        <f>Gesamtüberblick!$V$6</f>
        <v>Energierückgewinnung</v>
      </c>
      <c r="C538" s="23" t="s">
        <v>149</v>
      </c>
      <c r="D538" s="50">
        <f>IF(Gesamtüberblick!V41="","ND",Gesamtüberblick!V41)</f>
        <v>-258.72730999999999</v>
      </c>
      <c r="E538" s="23" t="s">
        <v>150</v>
      </c>
    </row>
    <row r="539" spans="1:5" x14ac:dyDescent="0.25">
      <c r="A539" s="23" t="s">
        <v>101</v>
      </c>
      <c r="B539" s="51" t="str">
        <f>Gesamtüberblick!$V$6</f>
        <v>Energierückgewinnung</v>
      </c>
      <c r="C539" s="23" t="s">
        <v>148</v>
      </c>
      <c r="D539" s="50">
        <f>IF(Gesamtüberblick!V40="","ND",Gesamtüberblick!V40)</f>
        <v>-14.966521</v>
      </c>
      <c r="E539" s="23" t="s">
        <v>202</v>
      </c>
    </row>
    <row r="540" spans="1:5" x14ac:dyDescent="0.25">
      <c r="A540" s="23" t="s">
        <v>101</v>
      </c>
      <c r="B540" s="51" t="str">
        <f>Gesamtüberblick!$V$6</f>
        <v>Energierückgewinnung</v>
      </c>
      <c r="C540" s="23" t="s">
        <v>154</v>
      </c>
      <c r="D540" s="50">
        <f>IF(Gesamtüberblick!V44="","ND",Gesamtüberblick!V44)</f>
        <v>-303.83721000000003</v>
      </c>
      <c r="E540" s="23" t="s">
        <v>203</v>
      </c>
    </row>
    <row r="541" spans="1:5" x14ac:dyDescent="0.25">
      <c r="A541" s="23" t="s">
        <v>101</v>
      </c>
      <c r="B541" s="51" t="str">
        <f>Gesamtüberblick!$V$6</f>
        <v>Energierückgewinnung</v>
      </c>
      <c r="C541" s="23" t="s">
        <v>146</v>
      </c>
      <c r="D541" s="50">
        <f>IF(Gesamtüberblick!V39="","ND",Gesamtüberblick!V39)</f>
        <v>-1.0598202999999999E-6</v>
      </c>
      <c r="E541" s="23" t="s">
        <v>204</v>
      </c>
    </row>
    <row r="542" spans="1:5" x14ac:dyDescent="0.25">
      <c r="A542" s="23" t="s">
        <v>101</v>
      </c>
      <c r="B542" s="51" t="str">
        <f>Gesamtüberblick!$V$6</f>
        <v>Energierückgewinnung</v>
      </c>
      <c r="C542" s="23" t="s">
        <v>89</v>
      </c>
      <c r="D542" s="50">
        <f>IF(Gesamtüberblick!V36="","ND",Gesamtüberblick!V36)</f>
        <v>0</v>
      </c>
      <c r="E542" s="23" t="s">
        <v>8</v>
      </c>
    </row>
    <row r="543" spans="1:5" x14ac:dyDescent="0.25">
      <c r="A543" s="23" t="s">
        <v>101</v>
      </c>
      <c r="B543" s="51" t="str">
        <f>Gesamtüberblick!$V$6</f>
        <v>Energierückgewinnung</v>
      </c>
      <c r="C543" s="23" t="s">
        <v>88</v>
      </c>
      <c r="D543" s="50">
        <f>IF(Gesamtüberblick!V35="","ND",Gesamtüberblick!V35)</f>
        <v>0</v>
      </c>
      <c r="E543" s="23" t="s">
        <v>8</v>
      </c>
    </row>
    <row r="544" spans="1:5" x14ac:dyDescent="0.25">
      <c r="A544" s="23" t="s">
        <v>101</v>
      </c>
      <c r="B544" s="51" t="str">
        <f>Gesamtüberblick!$V$6</f>
        <v>Energierückgewinnung</v>
      </c>
      <c r="C544" s="23" t="s">
        <v>133</v>
      </c>
      <c r="D544" s="50">
        <f>IF(Gesamtüberblick!V13="","ND",Gesamtüberblick!V13)</f>
        <v>-0.20649152000000001</v>
      </c>
      <c r="E544" s="23" t="s">
        <v>205</v>
      </c>
    </row>
    <row r="545" spans="1:5" x14ac:dyDescent="0.25">
      <c r="A545" s="23" t="s">
        <v>101</v>
      </c>
      <c r="B545" s="51" t="str">
        <f>Gesamtüberblick!$V$6</f>
        <v>Energierückgewinnung</v>
      </c>
      <c r="C545" s="23" t="s">
        <v>144</v>
      </c>
      <c r="D545" s="50">
        <f>IF(Gesamtüberblick!V20="","ND",Gesamtüberblick!V20)</f>
        <v>-45.200811000000002</v>
      </c>
      <c r="E545" s="23" t="s">
        <v>206</v>
      </c>
    </row>
    <row r="546" spans="1:5" x14ac:dyDescent="0.25">
      <c r="A546" s="23" t="s">
        <v>101</v>
      </c>
      <c r="B546" s="51">
        <f>Gesamtüberblick!$AA$6</f>
        <v>0</v>
      </c>
      <c r="C546" s="23" t="s">
        <v>132</v>
      </c>
      <c r="D546" s="50" t="str">
        <f>IF(Gesamtüberblick!AA12="","ND",Gesamtüberblick!AA12)</f>
        <v>ND</v>
      </c>
      <c r="E546" s="23" t="s">
        <v>195</v>
      </c>
    </row>
    <row r="547" spans="1:5" x14ac:dyDescent="0.25">
      <c r="A547" s="23" t="s">
        <v>101</v>
      </c>
      <c r="B547" s="51">
        <f>Gesamtüberblick!$AA$6</f>
        <v>0</v>
      </c>
      <c r="C547" s="23" t="s">
        <v>194</v>
      </c>
      <c r="D547" s="50" t="str">
        <f>IF(Gesamtüberblick!AA17="","ND",Gesamtüberblick!AA17)</f>
        <v>ND</v>
      </c>
      <c r="E547" s="23" t="s">
        <v>196</v>
      </c>
    </row>
    <row r="548" spans="1:5" x14ac:dyDescent="0.25">
      <c r="A548" s="23" t="s">
        <v>101</v>
      </c>
      <c r="B548" s="51">
        <f>Gesamtüberblick!$AA$6</f>
        <v>0</v>
      </c>
      <c r="C548" s="23" t="s">
        <v>80</v>
      </c>
      <c r="D548" s="50" t="str">
        <f>IF(Gesamtüberblick!AA27="","ND",Gesamtüberblick!AA27)</f>
        <v>ND</v>
      </c>
      <c r="E548" s="23" t="s">
        <v>8</v>
      </c>
    </row>
    <row r="549" spans="1:5" x14ac:dyDescent="0.25">
      <c r="A549" s="23" t="s">
        <v>101</v>
      </c>
      <c r="B549" s="51">
        <f>Gesamtüberblick!$AA$6</f>
        <v>0</v>
      </c>
      <c r="C549" s="23" t="s">
        <v>83</v>
      </c>
      <c r="D549" s="50" t="str">
        <f>IF(Gesamtüberblick!AA30="","ND",Gesamtüberblick!AA30)</f>
        <v>ND</v>
      </c>
      <c r="E549" s="23" t="s">
        <v>37</v>
      </c>
    </row>
    <row r="550" spans="1:5" x14ac:dyDescent="0.25">
      <c r="A550" s="23" t="s">
        <v>101</v>
      </c>
      <c r="B550" s="51">
        <f>Gesamtüberblick!$AA$6</f>
        <v>0</v>
      </c>
      <c r="C550" s="23" t="s">
        <v>85</v>
      </c>
      <c r="D550" s="50" t="str">
        <f>IF(Gesamtüberblick!AA32="","ND",Gesamtüberblick!AA32)</f>
        <v>ND</v>
      </c>
      <c r="E550" s="23" t="s">
        <v>8</v>
      </c>
    </row>
    <row r="551" spans="1:5" x14ac:dyDescent="0.25">
      <c r="A551" s="23" t="s">
        <v>101</v>
      </c>
      <c r="B551" s="51">
        <f>Gesamtüberblick!$AA$6</f>
        <v>0</v>
      </c>
      <c r="C551" s="23" t="s">
        <v>86</v>
      </c>
      <c r="D551" s="50" t="str">
        <f>IF(Gesamtüberblick!AA33="","ND",Gesamtüberblick!AA33)</f>
        <v>ND</v>
      </c>
      <c r="E551" s="23" t="s">
        <v>8</v>
      </c>
    </row>
    <row r="552" spans="1:5" x14ac:dyDescent="0.25">
      <c r="A552" s="23" t="s">
        <v>101</v>
      </c>
      <c r="B552" s="51">
        <f>Gesamtüberblick!$AA$6</f>
        <v>0</v>
      </c>
      <c r="C552" s="23" t="s">
        <v>74</v>
      </c>
      <c r="D552" s="50" t="str">
        <f>IF(Gesamtüberblick!AA21="","ND",Gesamtüberblick!AA21)</f>
        <v>ND</v>
      </c>
      <c r="E552" s="23" t="s">
        <v>9</v>
      </c>
    </row>
    <row r="553" spans="1:5" x14ac:dyDescent="0.25">
      <c r="A553" s="23" t="s">
        <v>101</v>
      </c>
      <c r="B553" s="51">
        <f>Gesamtüberblick!$AA$6</f>
        <v>0</v>
      </c>
      <c r="C553" s="23" t="s">
        <v>75</v>
      </c>
      <c r="D553" s="50" t="str">
        <f>IF(Gesamtüberblick!AA22="","ND",Gesamtüberblick!AA22)</f>
        <v>ND</v>
      </c>
      <c r="E553" s="23" t="s">
        <v>9</v>
      </c>
    </row>
    <row r="554" spans="1:5" x14ac:dyDescent="0.25">
      <c r="A554" s="23" t="s">
        <v>101</v>
      </c>
      <c r="B554" s="51">
        <f>Gesamtüberblick!$AA$6</f>
        <v>0</v>
      </c>
      <c r="C554" s="23" t="s">
        <v>81</v>
      </c>
      <c r="D554" s="50" t="str">
        <f>IF(Gesamtüberblick!AA28="","ND",Gesamtüberblick!AA28)</f>
        <v>ND</v>
      </c>
      <c r="E554" s="23" t="s">
        <v>9</v>
      </c>
    </row>
    <row r="555" spans="1:5" x14ac:dyDescent="0.25">
      <c r="A555" s="23" t="s">
        <v>101</v>
      </c>
      <c r="B555" s="51">
        <f>Gesamtüberblick!$AA$6</f>
        <v>0</v>
      </c>
      <c r="C555" s="23" t="s">
        <v>139</v>
      </c>
      <c r="D555" s="50" t="str">
        <f>IF(Gesamtüberblick!AA16="","ND",Gesamtüberblick!AA16)</f>
        <v>ND</v>
      </c>
      <c r="E555" s="23" t="s">
        <v>197</v>
      </c>
    </row>
    <row r="556" spans="1:5" x14ac:dyDescent="0.25">
      <c r="A556" s="23" t="s">
        <v>101</v>
      </c>
      <c r="B556" s="51">
        <f>Gesamtüberblick!$AA$6</f>
        <v>0</v>
      </c>
      <c r="C556" s="23" t="s">
        <v>137</v>
      </c>
      <c r="D556" s="50" t="str">
        <f>IF(Gesamtüberblick!AA15="","ND",Gesamtüberblick!AA15)</f>
        <v>ND</v>
      </c>
      <c r="E556" s="23" t="s">
        <v>198</v>
      </c>
    </row>
    <row r="557" spans="1:5" x14ac:dyDescent="0.25">
      <c r="A557" s="23" t="s">
        <v>101</v>
      </c>
      <c r="B557" s="51">
        <f>Gesamtüberblick!$AA$6</f>
        <v>0</v>
      </c>
      <c r="C557" s="23" t="s">
        <v>135</v>
      </c>
      <c r="D557" s="50" t="str">
        <f>IF(Gesamtüberblick!AA14="","ND",Gesamtüberblick!AA14)</f>
        <v>ND</v>
      </c>
      <c r="E557" s="23" t="s">
        <v>199</v>
      </c>
    </row>
    <row r="558" spans="1:5" x14ac:dyDescent="0.25">
      <c r="A558" s="23" t="s">
        <v>101</v>
      </c>
      <c r="B558" s="51">
        <f>Gesamtüberblick!$AA$6</f>
        <v>0</v>
      </c>
      <c r="C558" s="23" t="s">
        <v>90</v>
      </c>
      <c r="D558" s="50" t="str">
        <f>IF(Gesamtüberblick!AA37="","ND",Gesamtüberblick!AA37)</f>
        <v>ND</v>
      </c>
      <c r="E558" s="23" t="s">
        <v>9</v>
      </c>
    </row>
    <row r="559" spans="1:5" x14ac:dyDescent="0.25">
      <c r="A559" s="23" t="s">
        <v>101</v>
      </c>
      <c r="B559" s="51">
        <f>Gesamtüberblick!$AA$6</f>
        <v>0</v>
      </c>
      <c r="C559" s="23" t="s">
        <v>91</v>
      </c>
      <c r="D559" s="50" t="str">
        <f>IF(Gesamtüberblick!AA38="","ND",Gesamtüberblick!AA38)</f>
        <v>ND</v>
      </c>
      <c r="E559" s="23" t="s">
        <v>9</v>
      </c>
    </row>
    <row r="560" spans="1:5" x14ac:dyDescent="0.25">
      <c r="A560" s="23" t="s">
        <v>101</v>
      </c>
      <c r="B560" s="51">
        <f>Gesamtüberblick!$AA$6</f>
        <v>0</v>
      </c>
      <c r="C560" s="23" t="s">
        <v>84</v>
      </c>
      <c r="D560" s="50" t="str">
        <f>IF(Gesamtüberblick!AA31="","ND",Gesamtüberblick!AA31)</f>
        <v>ND</v>
      </c>
      <c r="E560" s="23" t="s">
        <v>8</v>
      </c>
    </row>
    <row r="561" spans="1:5" x14ac:dyDescent="0.25">
      <c r="A561" s="23" t="s">
        <v>101</v>
      </c>
      <c r="B561" s="51">
        <f>Gesamtüberblick!$AA$6</f>
        <v>0</v>
      </c>
      <c r="C561" s="23" t="s">
        <v>96</v>
      </c>
      <c r="D561" s="50" t="str">
        <f>IF(Gesamtüberblick!AA10="","ND",Gesamtüberblick!AA10)</f>
        <v>ND</v>
      </c>
      <c r="E561" s="23" t="s">
        <v>200</v>
      </c>
    </row>
    <row r="562" spans="1:5" x14ac:dyDescent="0.25">
      <c r="A562" s="23" t="s">
        <v>101</v>
      </c>
      <c r="B562" s="51">
        <f>Gesamtüberblick!$AA$6</f>
        <v>0</v>
      </c>
      <c r="C562" s="23" t="s">
        <v>97</v>
      </c>
      <c r="D562" s="50" t="str">
        <f>IF(Gesamtüberblick!AA9="","ND",Gesamtüberblick!AA9)</f>
        <v>ND</v>
      </c>
      <c r="E562" s="23" t="s">
        <v>200</v>
      </c>
    </row>
    <row r="563" spans="1:5" x14ac:dyDescent="0.25">
      <c r="A563" s="23" t="s">
        <v>101</v>
      </c>
      <c r="B563" s="51">
        <f>Gesamtüberblick!$AA$6</f>
        <v>0</v>
      </c>
      <c r="C563" s="23" t="s">
        <v>131</v>
      </c>
      <c r="D563" s="50" t="str">
        <f>IF(Gesamtüberblick!AA11="","ND",Gesamtüberblick!AA11)</f>
        <v>ND</v>
      </c>
      <c r="E563" s="23" t="s">
        <v>200</v>
      </c>
    </row>
    <row r="564" spans="1:5" x14ac:dyDescent="0.25">
      <c r="A564" s="23" t="s">
        <v>101</v>
      </c>
      <c r="B564" s="51">
        <f>Gesamtüberblick!$AA$6</f>
        <v>0</v>
      </c>
      <c r="C564" s="23" t="s">
        <v>87</v>
      </c>
      <c r="D564" s="50" t="str">
        <f>IF(Gesamtüberblick!AA34="","ND",Gesamtüberblick!AA34)</f>
        <v>ND</v>
      </c>
      <c r="E564" s="23" t="s">
        <v>8</v>
      </c>
    </row>
    <row r="565" spans="1:5" x14ac:dyDescent="0.25">
      <c r="A565" s="23" t="s">
        <v>101</v>
      </c>
      <c r="B565" s="51">
        <f>Gesamtüberblick!$AA$6</f>
        <v>0</v>
      </c>
      <c r="C565" s="23" t="s">
        <v>82</v>
      </c>
      <c r="D565" s="50" t="str">
        <f>IF(Gesamtüberblick!AA29="","ND",Gesamtüberblick!AA29)</f>
        <v>ND</v>
      </c>
      <c r="E565" s="23" t="s">
        <v>9</v>
      </c>
    </row>
    <row r="566" spans="1:5" x14ac:dyDescent="0.25">
      <c r="A566" s="23" t="s">
        <v>101</v>
      </c>
      <c r="B566" s="51">
        <f>Gesamtüberblick!$AA$6</f>
        <v>0</v>
      </c>
      <c r="C566" s="23" t="s">
        <v>77</v>
      </c>
      <c r="D566" s="50" t="str">
        <f>IF(Gesamtüberblick!AA24="","ND",Gesamtüberblick!AA24)</f>
        <v>ND</v>
      </c>
      <c r="E566" s="23" t="s">
        <v>9</v>
      </c>
    </row>
    <row r="567" spans="1:5" x14ac:dyDescent="0.25">
      <c r="A567" s="23" t="s">
        <v>101</v>
      </c>
      <c r="B567" s="51">
        <f>Gesamtüberblick!$AA$6</f>
        <v>0</v>
      </c>
      <c r="C567" s="23" t="s">
        <v>78</v>
      </c>
      <c r="D567" s="50" t="str">
        <f>IF(Gesamtüberblick!AA25="","ND",Gesamtüberblick!AA25)</f>
        <v>ND</v>
      </c>
      <c r="E567" s="23" t="s">
        <v>9</v>
      </c>
    </row>
    <row r="568" spans="1:5" x14ac:dyDescent="0.25">
      <c r="A568" s="23" t="s">
        <v>101</v>
      </c>
      <c r="B568" s="51">
        <f>Gesamtüberblick!$AA$6</f>
        <v>0</v>
      </c>
      <c r="C568" s="23" t="s">
        <v>143</v>
      </c>
      <c r="D568" s="50" t="str">
        <f>IF(Gesamtüberblick!AA19="","ND",Gesamtüberblick!AA19)</f>
        <v>ND</v>
      </c>
      <c r="E568" s="23" t="s">
        <v>9</v>
      </c>
    </row>
    <row r="569" spans="1:5" x14ac:dyDescent="0.25">
      <c r="A569" s="23" t="s">
        <v>101</v>
      </c>
      <c r="B569" s="51">
        <f>Gesamtüberblick!$AA$6</f>
        <v>0</v>
      </c>
      <c r="C569" s="23" t="s">
        <v>142</v>
      </c>
      <c r="D569" s="50" t="str">
        <f>IF(Gesamtüberblick!AA18="","ND",Gesamtüberblick!AA18)</f>
        <v>ND</v>
      </c>
      <c r="E569" s="23" t="s">
        <v>201</v>
      </c>
    </row>
    <row r="570" spans="1:5" x14ac:dyDescent="0.25">
      <c r="A570" s="23" t="s">
        <v>101</v>
      </c>
      <c r="B570" s="51">
        <f>Gesamtüberblick!$AA$6</f>
        <v>0</v>
      </c>
      <c r="C570" s="23" t="s">
        <v>151</v>
      </c>
      <c r="D570" s="50" t="str">
        <f>IF(Gesamtüberblick!AA42="","ND",Gesamtüberblick!AA42)</f>
        <v>ND</v>
      </c>
      <c r="E570" s="23" t="s">
        <v>152</v>
      </c>
    </row>
    <row r="571" spans="1:5" x14ac:dyDescent="0.25">
      <c r="A571" s="23" t="s">
        <v>101</v>
      </c>
      <c r="B571" s="51">
        <f>Gesamtüberblick!$AA$6</f>
        <v>0</v>
      </c>
      <c r="C571" s="23" t="s">
        <v>153</v>
      </c>
      <c r="D571" s="50" t="str">
        <f>IF(Gesamtüberblick!AA43="","ND",Gesamtüberblick!AA43)</f>
        <v>ND</v>
      </c>
      <c r="E571" s="23" t="s">
        <v>152</v>
      </c>
    </row>
    <row r="572" spans="1:5" x14ac:dyDescent="0.25">
      <c r="A572" s="23" t="s">
        <v>101</v>
      </c>
      <c r="B572" s="51">
        <f>Gesamtüberblick!$AA$6</f>
        <v>0</v>
      </c>
      <c r="C572" s="23" t="s">
        <v>149</v>
      </c>
      <c r="D572" s="50" t="str">
        <f>IF(Gesamtüberblick!AA41="","ND",Gesamtüberblick!AA41)</f>
        <v>ND</v>
      </c>
      <c r="E572" s="23" t="s">
        <v>150</v>
      </c>
    </row>
    <row r="573" spans="1:5" x14ac:dyDescent="0.25">
      <c r="A573" s="23" t="s">
        <v>101</v>
      </c>
      <c r="B573" s="51">
        <f>Gesamtüberblick!$AA$6</f>
        <v>0</v>
      </c>
      <c r="C573" s="23" t="s">
        <v>148</v>
      </c>
      <c r="D573" s="50" t="str">
        <f>IF(Gesamtüberblick!AA40="","ND",Gesamtüberblick!AA40)</f>
        <v>ND</v>
      </c>
      <c r="E573" s="23" t="s">
        <v>202</v>
      </c>
    </row>
    <row r="574" spans="1:5" x14ac:dyDescent="0.25">
      <c r="A574" s="23" t="s">
        <v>101</v>
      </c>
      <c r="B574" s="51">
        <f>Gesamtüberblick!$AA$6</f>
        <v>0</v>
      </c>
      <c r="C574" s="23" t="s">
        <v>154</v>
      </c>
      <c r="D574" s="50" t="str">
        <f>IF(Gesamtüberblick!AA44="","ND",Gesamtüberblick!AA44)</f>
        <v>ND</v>
      </c>
      <c r="E574" s="23" t="s">
        <v>203</v>
      </c>
    </row>
    <row r="575" spans="1:5" x14ac:dyDescent="0.25">
      <c r="A575" s="23" t="s">
        <v>101</v>
      </c>
      <c r="B575" s="51">
        <f>Gesamtüberblick!$AA$6</f>
        <v>0</v>
      </c>
      <c r="C575" s="23" t="s">
        <v>146</v>
      </c>
      <c r="D575" s="50" t="str">
        <f>IF(Gesamtüberblick!AA39="","ND",Gesamtüberblick!AA39)</f>
        <v>ND</v>
      </c>
      <c r="E575" s="23" t="s">
        <v>204</v>
      </c>
    </row>
    <row r="576" spans="1:5" x14ac:dyDescent="0.25">
      <c r="A576" s="23" t="s">
        <v>101</v>
      </c>
      <c r="B576" s="51">
        <f>Gesamtüberblick!$AA$6</f>
        <v>0</v>
      </c>
      <c r="C576" s="23" t="s">
        <v>89</v>
      </c>
      <c r="D576" s="50" t="str">
        <f>IF(Gesamtüberblick!AA36="","ND",Gesamtüberblick!AA36)</f>
        <v>ND</v>
      </c>
      <c r="E576" s="23" t="s">
        <v>8</v>
      </c>
    </row>
    <row r="577" spans="1:5" x14ac:dyDescent="0.25">
      <c r="A577" s="23" t="s">
        <v>101</v>
      </c>
      <c r="B577" s="51">
        <f>Gesamtüberblick!$AA$6</f>
        <v>0</v>
      </c>
      <c r="C577" s="23" t="s">
        <v>88</v>
      </c>
      <c r="D577" s="50" t="str">
        <f>IF(Gesamtüberblick!AA35="","ND",Gesamtüberblick!AA35)</f>
        <v>ND</v>
      </c>
      <c r="E577" s="23" t="s">
        <v>8</v>
      </c>
    </row>
    <row r="578" spans="1:5" x14ac:dyDescent="0.25">
      <c r="A578" s="23" t="s">
        <v>101</v>
      </c>
      <c r="B578" s="51">
        <f>Gesamtüberblick!$AA$6</f>
        <v>0</v>
      </c>
      <c r="C578" s="23" t="s">
        <v>133</v>
      </c>
      <c r="D578" s="50" t="str">
        <f>IF(Gesamtüberblick!AA13="","ND",Gesamtüberblick!AA13)</f>
        <v>ND</v>
      </c>
      <c r="E578" s="23" t="s">
        <v>205</v>
      </c>
    </row>
    <row r="579" spans="1:5" x14ac:dyDescent="0.25">
      <c r="A579" s="23" t="s">
        <v>101</v>
      </c>
      <c r="B579" s="51">
        <f>Gesamtüberblick!$AA$6</f>
        <v>0</v>
      </c>
      <c r="C579" s="23" t="s">
        <v>144</v>
      </c>
      <c r="D579" s="50" t="str">
        <f>IF(Gesamtüberblick!AA20="","ND",Gesamtüberblick!AA20)</f>
        <v>ND</v>
      </c>
      <c r="E579" s="23" t="s">
        <v>206</v>
      </c>
    </row>
    <row r="580" spans="1:5" x14ac:dyDescent="0.25">
      <c r="A580" s="23" t="s">
        <v>25</v>
      </c>
      <c r="C580" s="23" t="s">
        <v>132</v>
      </c>
      <c r="D580" s="50">
        <f>IF(Gesamtüberblick!U12="","ND",Gesamtüberblick!U12)</f>
        <v>-1.6120529000000001E-7</v>
      </c>
      <c r="E580" s="23" t="s">
        <v>195</v>
      </c>
    </row>
    <row r="581" spans="1:5" x14ac:dyDescent="0.25">
      <c r="A581" s="23" t="s">
        <v>25</v>
      </c>
      <c r="C581" s="23" t="s">
        <v>194</v>
      </c>
      <c r="D581" s="50">
        <f>IF(Gesamtüberblick!U17="","ND",Gesamtüberblick!U17)</f>
        <v>-8.0710291999999996E-3</v>
      </c>
      <c r="E581" s="23" t="s">
        <v>196</v>
      </c>
    </row>
    <row r="582" spans="1:5" x14ac:dyDescent="0.25">
      <c r="A582" s="23" t="s">
        <v>25</v>
      </c>
      <c r="C582" s="23" t="s">
        <v>80</v>
      </c>
      <c r="D582" s="50">
        <f>IF(Gesamtüberblick!U27="","ND",Gesamtüberblick!U27)</f>
        <v>0</v>
      </c>
      <c r="E582" s="23" t="s">
        <v>8</v>
      </c>
    </row>
    <row r="583" spans="1:5" x14ac:dyDescent="0.25">
      <c r="A583" s="23" t="s">
        <v>25</v>
      </c>
      <c r="C583" s="23" t="s">
        <v>83</v>
      </c>
      <c r="D583" s="50">
        <f>IF(Gesamtüberblick!U30="","ND",Gesamtüberblick!U30)</f>
        <v>-4.9324624999999997E-2</v>
      </c>
      <c r="E583" s="23" t="s">
        <v>37</v>
      </c>
    </row>
    <row r="584" spans="1:5" x14ac:dyDescent="0.25">
      <c r="A584" s="23" t="s">
        <v>25</v>
      </c>
      <c r="C584" s="23" t="s">
        <v>85</v>
      </c>
      <c r="D584" s="50">
        <f>IF(Gesamtüberblick!U32="","ND",Gesamtüberblick!U32)</f>
        <v>-8.8253757000000004</v>
      </c>
      <c r="E584" s="23" t="s">
        <v>8</v>
      </c>
    </row>
    <row r="585" spans="1:5" x14ac:dyDescent="0.25">
      <c r="A585" s="23" t="s">
        <v>25</v>
      </c>
      <c r="C585" s="23" t="s">
        <v>86</v>
      </c>
      <c r="D585" s="50">
        <f>IF(Gesamtüberblick!U33="","ND",Gesamtüberblick!U33)</f>
        <v>-1.1564114E-4</v>
      </c>
      <c r="E585" s="23" t="s">
        <v>8</v>
      </c>
    </row>
    <row r="586" spans="1:5" x14ac:dyDescent="0.25">
      <c r="A586" s="23" t="s">
        <v>25</v>
      </c>
      <c r="C586" s="23" t="s">
        <v>74</v>
      </c>
      <c r="D586" s="50">
        <f>IF(Gesamtüberblick!U21="","ND",Gesamtüberblick!U21)</f>
        <v>-23.374022</v>
      </c>
      <c r="E586" s="23" t="s">
        <v>9</v>
      </c>
    </row>
    <row r="587" spans="1:5" x14ac:dyDescent="0.25">
      <c r="A587" s="23" t="s">
        <v>25</v>
      </c>
      <c r="C587" s="23" t="s">
        <v>75</v>
      </c>
      <c r="D587" s="50">
        <f>IF(Gesamtüberblick!U22="","ND",Gesamtüberblick!U22)</f>
        <v>0</v>
      </c>
      <c r="E587" s="23" t="s">
        <v>9</v>
      </c>
    </row>
    <row r="588" spans="1:5" x14ac:dyDescent="0.25">
      <c r="A588" s="23" t="s">
        <v>25</v>
      </c>
      <c r="C588" s="23" t="s">
        <v>81</v>
      </c>
      <c r="D588" s="50">
        <f>IF(Gesamtüberblick!U28="","ND",Gesamtüberblick!U28)</f>
        <v>0</v>
      </c>
      <c r="E588" s="23" t="s">
        <v>9</v>
      </c>
    </row>
    <row r="589" spans="1:5" x14ac:dyDescent="0.25">
      <c r="A589" s="23" t="s">
        <v>25</v>
      </c>
      <c r="C589" s="23" t="s">
        <v>139</v>
      </c>
      <c r="D589" s="50">
        <f>IF(Gesamtüberblick!U16="","ND",Gesamtüberblick!U16)</f>
        <v>-1.6494043E-2</v>
      </c>
      <c r="E589" s="23" t="s">
        <v>197</v>
      </c>
    </row>
    <row r="590" spans="1:5" x14ac:dyDescent="0.25">
      <c r="A590" s="23" t="s">
        <v>25</v>
      </c>
      <c r="C590" s="23" t="s">
        <v>137</v>
      </c>
      <c r="D590" s="50">
        <f>IF(Gesamtüberblick!U15="","ND",Gesamtüberblick!U15)</f>
        <v>-1.8212967E-3</v>
      </c>
      <c r="E590" s="23" t="s">
        <v>198</v>
      </c>
    </row>
    <row r="591" spans="1:5" x14ac:dyDescent="0.25">
      <c r="A591" s="23" t="s">
        <v>25</v>
      </c>
      <c r="C591" s="23" t="s">
        <v>135</v>
      </c>
      <c r="D591" s="50">
        <f>IF(Gesamtüberblick!U14="","ND",Gesamtüberblick!U14)</f>
        <v>-1.7609044999999999E-3</v>
      </c>
      <c r="E591" s="23" t="s">
        <v>199</v>
      </c>
    </row>
    <row r="592" spans="1:5" x14ac:dyDescent="0.25">
      <c r="A592" s="23" t="s">
        <v>25</v>
      </c>
      <c r="C592" s="23" t="s">
        <v>90</v>
      </c>
      <c r="D592" s="50">
        <f>IF(Gesamtüberblick!U37="","ND",Gesamtüberblick!U37)</f>
        <v>0</v>
      </c>
      <c r="E592" s="23" t="s">
        <v>9</v>
      </c>
    </row>
    <row r="593" spans="1:5" x14ac:dyDescent="0.25">
      <c r="A593" s="23" t="s">
        <v>25</v>
      </c>
      <c r="C593" s="23" t="s">
        <v>91</v>
      </c>
      <c r="D593" s="50">
        <f>IF(Gesamtüberblick!U38="","ND",Gesamtüberblick!U38)</f>
        <v>0</v>
      </c>
      <c r="E593" s="23" t="s">
        <v>9</v>
      </c>
    </row>
    <row r="594" spans="1:5" x14ac:dyDescent="0.25">
      <c r="A594" s="23" t="s">
        <v>25</v>
      </c>
      <c r="C594" s="23" t="s">
        <v>84</v>
      </c>
      <c r="D594" s="50">
        <f>IF(Gesamtüberblick!U31="","ND",Gesamtüberblick!U31)</f>
        <v>-7.8300946999999996E-2</v>
      </c>
      <c r="E594" s="23" t="s">
        <v>8</v>
      </c>
    </row>
    <row r="595" spans="1:5" x14ac:dyDescent="0.25">
      <c r="A595" s="23" t="s">
        <v>25</v>
      </c>
      <c r="C595" s="23" t="s">
        <v>96</v>
      </c>
      <c r="D595" s="50">
        <f>IF(Gesamtüberblick!U10="","ND",Gesamtüberblick!U10)</f>
        <v>0</v>
      </c>
      <c r="E595" s="23" t="s">
        <v>200</v>
      </c>
    </row>
    <row r="596" spans="1:5" x14ac:dyDescent="0.25">
      <c r="A596" s="23" t="s">
        <v>25</v>
      </c>
      <c r="C596" s="23" t="s">
        <v>97</v>
      </c>
      <c r="D596" s="50">
        <f>IF(Gesamtüberblick!U9="","ND",Gesamtüberblick!U9)</f>
        <v>-3.7727580999999999</v>
      </c>
      <c r="E596" s="23" t="s">
        <v>200</v>
      </c>
    </row>
    <row r="597" spans="1:5" x14ac:dyDescent="0.25">
      <c r="A597" s="23" t="s">
        <v>25</v>
      </c>
      <c r="C597" s="23" t="s">
        <v>131</v>
      </c>
      <c r="D597" s="50">
        <f>IF(Gesamtüberblick!U11="","ND",Gesamtüberblick!U11)</f>
        <v>-2.4646116E-3</v>
      </c>
      <c r="E597" s="23" t="s">
        <v>200</v>
      </c>
    </row>
    <row r="598" spans="1:5" x14ac:dyDescent="0.25">
      <c r="A598" s="23" t="s">
        <v>25</v>
      </c>
      <c r="C598" s="23" t="s">
        <v>87</v>
      </c>
      <c r="D598" s="50">
        <f>IF(Gesamtüberblick!U34="","ND",Gesamtüberblick!U34)</f>
        <v>0</v>
      </c>
      <c r="E598" s="23" t="s">
        <v>8</v>
      </c>
    </row>
    <row r="599" spans="1:5" x14ac:dyDescent="0.25">
      <c r="A599" s="23" t="s">
        <v>25</v>
      </c>
      <c r="C599" s="23" t="s">
        <v>82</v>
      </c>
      <c r="D599" s="50">
        <f>IF(Gesamtüberblick!U29="","ND",Gesamtüberblick!U29)</f>
        <v>0</v>
      </c>
      <c r="E599" s="23" t="s">
        <v>9</v>
      </c>
    </row>
    <row r="600" spans="1:5" x14ac:dyDescent="0.25">
      <c r="A600" s="23" t="s">
        <v>25</v>
      </c>
      <c r="C600" s="23" t="s">
        <v>77</v>
      </c>
      <c r="D600" s="50">
        <f>IF(Gesamtüberblick!U24="","ND",Gesamtüberblick!U24)</f>
        <v>-60.373137999999997</v>
      </c>
      <c r="E600" s="23" t="s">
        <v>9</v>
      </c>
    </row>
    <row r="601" spans="1:5" x14ac:dyDescent="0.25">
      <c r="A601" s="23" t="s">
        <v>25</v>
      </c>
      <c r="C601" s="23" t="s">
        <v>78</v>
      </c>
      <c r="D601" s="50">
        <f>IF(Gesamtüberblick!U25="","ND",Gesamtüberblick!U25)</f>
        <v>0</v>
      </c>
      <c r="E601" s="23" t="s">
        <v>9</v>
      </c>
    </row>
    <row r="602" spans="1:5" x14ac:dyDescent="0.25">
      <c r="A602" s="23" t="s">
        <v>25</v>
      </c>
      <c r="C602" s="23" t="s">
        <v>143</v>
      </c>
      <c r="D602" s="50">
        <f>IF(Gesamtüberblick!U19="","ND",Gesamtüberblick!U19)</f>
        <v>-60.372585000000001</v>
      </c>
      <c r="E602" s="23" t="s">
        <v>9</v>
      </c>
    </row>
    <row r="603" spans="1:5" x14ac:dyDescent="0.25">
      <c r="A603" s="23" t="s">
        <v>25</v>
      </c>
      <c r="C603" s="23" t="s">
        <v>142</v>
      </c>
      <c r="D603" s="50">
        <f>IF(Gesamtüberblick!U18="","ND",Gesamtüberblick!U18)</f>
        <v>-5.7171414000000001E-6</v>
      </c>
      <c r="E603" s="23" t="s">
        <v>201</v>
      </c>
    </row>
    <row r="604" spans="1:5" x14ac:dyDescent="0.25">
      <c r="A604" s="23" t="s">
        <v>25</v>
      </c>
      <c r="C604" s="23" t="s">
        <v>151</v>
      </c>
      <c r="D604" s="50">
        <f>IF(Gesamtüberblick!U42="","ND",Gesamtüberblick!U42)</f>
        <v>-8.4467435000000004E-9</v>
      </c>
      <c r="E604" s="23" t="s">
        <v>152</v>
      </c>
    </row>
    <row r="605" spans="1:5" x14ac:dyDescent="0.25">
      <c r="A605" s="23" t="s">
        <v>25</v>
      </c>
      <c r="C605" s="23" t="s">
        <v>153</v>
      </c>
      <c r="D605" s="50">
        <f>IF(Gesamtüberblick!U43="","ND",Gesamtüberblick!U43)</f>
        <v>-1.5742516999999999E-8</v>
      </c>
      <c r="E605" s="23" t="s">
        <v>152</v>
      </c>
    </row>
    <row r="606" spans="1:5" x14ac:dyDescent="0.25">
      <c r="A606" s="23" t="s">
        <v>25</v>
      </c>
      <c r="C606" s="23" t="s">
        <v>149</v>
      </c>
      <c r="D606" s="50">
        <f>IF(Gesamtüberblick!U41="","ND",Gesamtüberblick!U41)</f>
        <v>-7.7618194000000003</v>
      </c>
      <c r="E606" s="23" t="s">
        <v>150</v>
      </c>
    </row>
    <row r="607" spans="1:5" x14ac:dyDescent="0.25">
      <c r="A607" s="23" t="s">
        <v>25</v>
      </c>
      <c r="C607" s="23" t="s">
        <v>148</v>
      </c>
      <c r="D607" s="50">
        <f>IF(Gesamtüberblick!U40="","ND",Gesamtüberblick!U40)</f>
        <v>-0.44899562999999998</v>
      </c>
      <c r="E607" s="23" t="s">
        <v>202</v>
      </c>
    </row>
    <row r="608" spans="1:5" x14ac:dyDescent="0.25">
      <c r="A608" s="23" t="s">
        <v>25</v>
      </c>
      <c r="C608" s="23" t="s">
        <v>154</v>
      </c>
      <c r="D608" s="50">
        <f>IF(Gesamtüberblick!U44="","ND",Gesamtüberblick!U44)</f>
        <v>-9.1151163000000004</v>
      </c>
      <c r="E608" s="23" t="s">
        <v>203</v>
      </c>
    </row>
    <row r="609" spans="1:5" x14ac:dyDescent="0.25">
      <c r="A609" s="23" t="s">
        <v>25</v>
      </c>
      <c r="C609" s="23" t="s">
        <v>146</v>
      </c>
      <c r="D609" s="50">
        <f>IF(Gesamtüberblick!U39="","ND",Gesamtüberblick!U39)</f>
        <v>-3.1794608000000002E-8</v>
      </c>
      <c r="E609" s="23" t="s">
        <v>204</v>
      </c>
    </row>
    <row r="610" spans="1:5" x14ac:dyDescent="0.25">
      <c r="A610" s="23" t="s">
        <v>25</v>
      </c>
      <c r="C610" s="23" t="s">
        <v>89</v>
      </c>
      <c r="D610" s="50">
        <f>IF(Gesamtüberblick!U36="","ND",Gesamtüberblick!U36)</f>
        <v>0</v>
      </c>
      <c r="E610" s="23" t="s">
        <v>8</v>
      </c>
    </row>
    <row r="611" spans="1:5" x14ac:dyDescent="0.25">
      <c r="A611" s="23" t="s">
        <v>25</v>
      </c>
      <c r="C611" s="23" t="s">
        <v>88</v>
      </c>
      <c r="D611" s="50">
        <f>IF(Gesamtüberblick!U35="","ND",Gesamtüberblick!U35)</f>
        <v>0</v>
      </c>
      <c r="E611" s="23" t="s">
        <v>8</v>
      </c>
    </row>
    <row r="612" spans="1:5" x14ac:dyDescent="0.25">
      <c r="A612" s="23" t="s">
        <v>25</v>
      </c>
      <c r="C612" s="23" t="s">
        <v>133</v>
      </c>
      <c r="D612" s="50">
        <f>IF(Gesamtüberblick!U13="","ND",Gesamtüberblick!U13)</f>
        <v>-6.1947456999999996E-3</v>
      </c>
      <c r="E612" s="23" t="s">
        <v>205</v>
      </c>
    </row>
    <row r="613" spans="1:5" x14ac:dyDescent="0.25">
      <c r="A613" s="23" t="s">
        <v>25</v>
      </c>
      <c r="C613" s="23" t="s">
        <v>144</v>
      </c>
      <c r="D613" s="50">
        <f>IF(Gesamtüberblick!U20="","ND",Gesamtüberblick!U20)</f>
        <v>-1.3560243000000001</v>
      </c>
      <c r="E613" s="23" t="s">
        <v>206</v>
      </c>
    </row>
  </sheetData>
  <autoFilter ref="A1:E650" xr:uid="{D85F0D85-66B9-41EE-AD35-E34A7CF56D8A}"/>
  <sortState xmlns:xlrd2="http://schemas.microsoft.com/office/spreadsheetml/2017/richdata2" ref="A2:E650">
    <sortCondition ref="A2:A650"/>
    <sortCondition ref="C2:C650"/>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A13" sqref="A13:B13"/>
    </sheetView>
  </sheetViews>
  <sheetFormatPr baseColWidth="10" defaultRowHeight="15" x14ac:dyDescent="0.25"/>
  <cols>
    <col min="1" max="1" width="16.28515625" customWidth="1"/>
    <col min="2" max="2" width="70.28515625" style="62" customWidth="1"/>
  </cols>
  <sheetData>
    <row r="1" spans="1:2" ht="15.75" x14ac:dyDescent="0.25">
      <c r="A1" s="24" t="s">
        <v>171</v>
      </c>
      <c r="B1" s="58" t="s">
        <v>172</v>
      </c>
    </row>
    <row r="2" spans="1:2" ht="30" x14ac:dyDescent="0.25">
      <c r="A2" s="59"/>
      <c r="B2" s="36" t="s">
        <v>173</v>
      </c>
    </row>
    <row r="3" spans="1:2" x14ac:dyDescent="0.25">
      <c r="A3" s="60"/>
      <c r="B3" s="36" t="s">
        <v>174</v>
      </c>
    </row>
    <row r="4" spans="1:2" x14ac:dyDescent="0.25">
      <c r="A4" s="61"/>
      <c r="B4" s="36" t="s">
        <v>175</v>
      </c>
    </row>
    <row r="7" spans="1:2" ht="15.75" x14ac:dyDescent="0.25">
      <c r="A7" s="24" t="s">
        <v>176</v>
      </c>
      <c r="B7" s="63"/>
    </row>
    <row r="8" spans="1:2" s="43" customFormat="1" ht="30" x14ac:dyDescent="0.25">
      <c r="A8" s="64" t="s">
        <v>177</v>
      </c>
      <c r="B8" s="65" t="s">
        <v>178</v>
      </c>
    </row>
    <row r="9" spans="1:2" ht="30" x14ac:dyDescent="0.25">
      <c r="A9" s="66" t="s">
        <v>179</v>
      </c>
      <c r="B9" s="36" t="s">
        <v>180</v>
      </c>
    </row>
    <row r="10" spans="1:2" ht="30" x14ac:dyDescent="0.25">
      <c r="A10" s="67" t="s">
        <v>181</v>
      </c>
      <c r="B10" s="36" t="s">
        <v>182</v>
      </c>
    </row>
    <row r="11" spans="1:2" x14ac:dyDescent="0.25">
      <c r="A11" s="88" t="s">
        <v>183</v>
      </c>
      <c r="B11" s="36" t="s">
        <v>184</v>
      </c>
    </row>
    <row r="12" spans="1:2" ht="30" x14ac:dyDescent="0.25">
      <c r="A12" s="87" t="s">
        <v>305</v>
      </c>
      <c r="B12" s="36" t="s">
        <v>306</v>
      </c>
    </row>
    <row r="13" spans="1:2" x14ac:dyDescent="0.25">
      <c r="A13" s="95" t="s">
        <v>310</v>
      </c>
      <c r="B13" s="96" t="s">
        <v>311</v>
      </c>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5"/>
  <sheetViews>
    <sheetView topLeftCell="A30" zoomScaleNormal="100" workbookViewId="0">
      <selection activeCell="B29" sqref="B29:C29"/>
    </sheetView>
  </sheetViews>
  <sheetFormatPr baseColWidth="10" defaultColWidth="10.85546875" defaultRowHeight="15" x14ac:dyDescent="0.25"/>
  <cols>
    <col min="1" max="1" width="17.28515625" style="38" customWidth="1"/>
    <col min="2" max="2" width="32.42578125" style="38" customWidth="1"/>
    <col min="3" max="3" width="48.5703125" style="32" customWidth="1"/>
    <col min="4" max="4" width="10.7109375" style="41" customWidth="1"/>
    <col min="5" max="22" width="10.7109375" style="38" customWidth="1"/>
    <col min="23" max="16384" width="10.85546875" style="38"/>
  </cols>
  <sheetData>
    <row r="1" spans="1:4" ht="18.75" x14ac:dyDescent="0.25">
      <c r="A1" s="31" t="s">
        <v>208</v>
      </c>
      <c r="D1" s="44"/>
    </row>
    <row r="2" spans="1:4" ht="19.149999999999999" customHeight="1" x14ac:dyDescent="0.25">
      <c r="A2" s="31"/>
      <c r="D2" s="44"/>
    </row>
    <row r="3" spans="1:4" x14ac:dyDescent="0.25">
      <c r="D3" s="44"/>
    </row>
    <row r="4" spans="1:4" ht="15.75" x14ac:dyDescent="0.25">
      <c r="A4" s="24" t="s">
        <v>106</v>
      </c>
      <c r="B4" s="151">
        <v>45622</v>
      </c>
      <c r="C4" s="145"/>
      <c r="D4" s="44"/>
    </row>
    <row r="5" spans="1:4" ht="15.75" x14ac:dyDescent="0.25">
      <c r="A5" s="24" t="s">
        <v>117</v>
      </c>
      <c r="B5" s="141" t="s">
        <v>209</v>
      </c>
      <c r="C5" s="142"/>
      <c r="D5" s="44"/>
    </row>
    <row r="6" spans="1:4" ht="15.75" x14ac:dyDescent="0.25">
      <c r="A6" s="25"/>
      <c r="B6" s="151"/>
      <c r="C6" s="145"/>
      <c r="D6" s="44"/>
    </row>
    <row r="7" spans="1:4" s="41" customFormat="1" ht="30.4" customHeight="1" x14ac:dyDescent="0.25">
      <c r="A7" s="24" t="s">
        <v>272</v>
      </c>
      <c r="B7" s="145" t="s">
        <v>271</v>
      </c>
      <c r="C7" s="145"/>
      <c r="D7" s="44"/>
    </row>
    <row r="8" spans="1:4" s="41" customFormat="1" x14ac:dyDescent="0.25">
      <c r="A8" s="40"/>
      <c r="B8" s="143"/>
      <c r="C8" s="144"/>
      <c r="D8" s="44"/>
    </row>
    <row r="9" spans="1:4" ht="15.75" x14ac:dyDescent="0.25">
      <c r="A9" s="24" t="s">
        <v>268</v>
      </c>
      <c r="B9" s="141"/>
      <c r="C9" s="142"/>
      <c r="D9" s="44"/>
    </row>
    <row r="10" spans="1:4" ht="28.15" customHeight="1" x14ac:dyDescent="0.25">
      <c r="A10" s="30" t="s">
        <v>273</v>
      </c>
      <c r="B10" s="145" t="s">
        <v>274</v>
      </c>
      <c r="C10" s="145"/>
      <c r="D10" s="44"/>
    </row>
    <row r="11" spans="1:4" s="41" customFormat="1" ht="30.4" customHeight="1" x14ac:dyDescent="0.25">
      <c r="A11" s="30" t="s">
        <v>121</v>
      </c>
      <c r="B11" s="145" t="s">
        <v>193</v>
      </c>
      <c r="C11" s="145"/>
      <c r="D11" s="44"/>
    </row>
    <row r="12" spans="1:4" s="41" customFormat="1" ht="72.599999999999994" customHeight="1" x14ac:dyDescent="0.25">
      <c r="A12" s="30" t="s">
        <v>264</v>
      </c>
      <c r="B12" s="145" t="s">
        <v>265</v>
      </c>
      <c r="C12" s="145"/>
      <c r="D12" s="44"/>
    </row>
    <row r="13" spans="1:4" s="41" customFormat="1" ht="58.15" customHeight="1" x14ac:dyDescent="0.25">
      <c r="A13" s="33" t="s">
        <v>287</v>
      </c>
      <c r="B13" s="139" t="s">
        <v>315</v>
      </c>
      <c r="C13" s="140"/>
      <c r="D13" s="44"/>
    </row>
    <row r="14" spans="1:4" s="41" customFormat="1" x14ac:dyDescent="0.25">
      <c r="A14" s="40"/>
      <c r="B14" s="145"/>
      <c r="C14" s="145"/>
      <c r="D14" s="44"/>
    </row>
    <row r="15" spans="1:4" s="41" customFormat="1" ht="30.4" customHeight="1" x14ac:dyDescent="0.25">
      <c r="A15" s="24" t="s">
        <v>114</v>
      </c>
      <c r="B15" s="145" t="s">
        <v>314</v>
      </c>
      <c r="C15" s="145"/>
      <c r="D15" s="44"/>
    </row>
    <row r="16" spans="1:4" s="41" customFormat="1" x14ac:dyDescent="0.25">
      <c r="A16" s="40"/>
      <c r="B16" s="143"/>
      <c r="C16" s="144"/>
      <c r="D16" s="44"/>
    </row>
    <row r="17" spans="1:5" s="41" customFormat="1" ht="15.75" x14ac:dyDescent="0.25">
      <c r="A17" s="147" t="s">
        <v>281</v>
      </c>
      <c r="B17" s="148"/>
      <c r="C17" s="149"/>
      <c r="D17" s="44"/>
    </row>
    <row r="18" spans="1:5" ht="45" customHeight="1" x14ac:dyDescent="0.25">
      <c r="A18" s="36" t="s">
        <v>280</v>
      </c>
      <c r="B18" s="150" t="s">
        <v>207</v>
      </c>
      <c r="C18" s="150"/>
      <c r="D18" s="44"/>
    </row>
    <row r="19" spans="1:5" s="41" customFormat="1" ht="15.75" x14ac:dyDescent="0.25">
      <c r="A19" s="147" t="s">
        <v>282</v>
      </c>
      <c r="B19" s="148"/>
      <c r="C19" s="149"/>
      <c r="D19" s="44"/>
    </row>
    <row r="20" spans="1:5" s="41" customFormat="1" x14ac:dyDescent="0.25">
      <c r="A20" s="30" t="s">
        <v>276</v>
      </c>
      <c r="B20" s="143"/>
      <c r="C20" s="144"/>
      <c r="D20" s="44"/>
    </row>
    <row r="21" spans="1:5" s="41" customFormat="1" ht="58.9" customHeight="1" x14ac:dyDescent="0.25">
      <c r="A21" s="36" t="s">
        <v>278</v>
      </c>
      <c r="B21" s="146" t="s">
        <v>283</v>
      </c>
      <c r="C21" s="146"/>
      <c r="D21" s="44"/>
    </row>
    <row r="22" spans="1:5" s="41" customFormat="1" ht="31.9" customHeight="1" x14ac:dyDescent="0.25">
      <c r="A22" s="36" t="s">
        <v>269</v>
      </c>
      <c r="B22" s="145" t="s">
        <v>277</v>
      </c>
      <c r="C22" s="145"/>
      <c r="D22" s="44"/>
    </row>
    <row r="23" spans="1:5" s="41" customFormat="1" x14ac:dyDescent="0.25">
      <c r="A23" s="30" t="s">
        <v>275</v>
      </c>
      <c r="B23" s="143"/>
      <c r="C23" s="144"/>
      <c r="D23" s="44"/>
    </row>
    <row r="24" spans="1:5" s="41" customFormat="1" ht="30.6" customHeight="1" x14ac:dyDescent="0.25">
      <c r="A24" s="36" t="s">
        <v>123</v>
      </c>
      <c r="B24" s="146" t="s">
        <v>284</v>
      </c>
      <c r="C24" s="146"/>
      <c r="D24" s="44"/>
    </row>
    <row r="25" spans="1:5" ht="29.45" customHeight="1" x14ac:dyDescent="0.25">
      <c r="A25" s="36" t="s">
        <v>270</v>
      </c>
      <c r="B25" s="145" t="s">
        <v>279</v>
      </c>
      <c r="C25" s="145"/>
      <c r="D25" s="44"/>
      <c r="E25" s="41"/>
    </row>
    <row r="26" spans="1:5" ht="29.45" customHeight="1" x14ac:dyDescent="0.25">
      <c r="A26" s="97" t="s">
        <v>312</v>
      </c>
      <c r="B26" s="145" t="s">
        <v>313</v>
      </c>
      <c r="C26" s="145"/>
      <c r="D26" s="44"/>
      <c r="E26" s="41"/>
    </row>
    <row r="27" spans="1:5" s="41" customFormat="1" ht="15.75" x14ac:dyDescent="0.25">
      <c r="A27" s="147" t="s">
        <v>285</v>
      </c>
      <c r="B27" s="148"/>
      <c r="C27" s="149"/>
      <c r="D27" s="44"/>
    </row>
    <row r="28" spans="1:5" ht="44.45" customHeight="1" x14ac:dyDescent="0.25">
      <c r="A28" s="36" t="s">
        <v>120</v>
      </c>
      <c r="B28" s="155" t="s">
        <v>210</v>
      </c>
      <c r="C28" s="155"/>
      <c r="D28" s="44"/>
      <c r="E28" s="41"/>
    </row>
    <row r="29" spans="1:5" s="41" customFormat="1" ht="58.15" customHeight="1" x14ac:dyDescent="0.25">
      <c r="A29" s="68" t="s">
        <v>320</v>
      </c>
      <c r="B29" s="156" t="s">
        <v>321</v>
      </c>
      <c r="C29" s="144"/>
      <c r="D29" s="44"/>
    </row>
    <row r="30" spans="1:5" ht="100.9" customHeight="1" x14ac:dyDescent="0.25">
      <c r="A30" s="36" t="s">
        <v>115</v>
      </c>
      <c r="B30" s="150" t="s">
        <v>286</v>
      </c>
      <c r="C30" s="150"/>
      <c r="D30" s="44"/>
      <c r="E30" s="41"/>
    </row>
    <row r="31" spans="1:5" s="41" customFormat="1" ht="30" x14ac:dyDescent="0.25">
      <c r="A31" s="152" t="s">
        <v>288</v>
      </c>
      <c r="B31" s="30" t="s">
        <v>107</v>
      </c>
      <c r="C31" s="33" t="s">
        <v>118</v>
      </c>
      <c r="D31" s="44"/>
    </row>
    <row r="32" spans="1:5" s="41" customFormat="1" x14ac:dyDescent="0.25">
      <c r="A32" s="153"/>
      <c r="B32" s="45" t="s">
        <v>122</v>
      </c>
      <c r="C32" s="68" t="s">
        <v>211</v>
      </c>
      <c r="D32" s="44"/>
    </row>
    <row r="33" spans="1:4" s="41" customFormat="1" ht="30" x14ac:dyDescent="0.25">
      <c r="A33" s="153"/>
      <c r="B33" s="40" t="s">
        <v>92</v>
      </c>
      <c r="C33" s="42" t="s">
        <v>126</v>
      </c>
      <c r="D33" s="44"/>
    </row>
    <row r="34" spans="1:4" s="41" customFormat="1" x14ac:dyDescent="0.25">
      <c r="A34" s="153"/>
      <c r="B34" s="40" t="s">
        <v>93</v>
      </c>
      <c r="C34" s="42" t="s">
        <v>108</v>
      </c>
      <c r="D34" s="44"/>
    </row>
    <row r="35" spans="1:4" s="41" customFormat="1" ht="30" x14ac:dyDescent="0.25">
      <c r="A35" s="153"/>
      <c r="B35" s="40" t="s">
        <v>109</v>
      </c>
      <c r="C35" s="42" t="s">
        <v>110</v>
      </c>
      <c r="D35" s="44"/>
    </row>
    <row r="36" spans="1:4" s="41" customFormat="1" ht="30" x14ac:dyDescent="0.25">
      <c r="A36" s="153"/>
      <c r="B36" s="40" t="s">
        <v>111</v>
      </c>
      <c r="C36" s="42" t="s">
        <v>112</v>
      </c>
      <c r="D36" s="44"/>
    </row>
    <row r="37" spans="1:4" s="41" customFormat="1" x14ac:dyDescent="0.25">
      <c r="A37" s="153"/>
      <c r="B37" s="40" t="s">
        <v>103</v>
      </c>
      <c r="C37" s="42" t="s">
        <v>113</v>
      </c>
      <c r="D37" s="44"/>
    </row>
    <row r="38" spans="1:4" s="41" customFormat="1" x14ac:dyDescent="0.25">
      <c r="A38" s="153"/>
      <c r="B38" s="40" t="s">
        <v>212</v>
      </c>
      <c r="C38" s="42"/>
      <c r="D38" s="44"/>
    </row>
    <row r="39" spans="1:4" s="41" customFormat="1" x14ac:dyDescent="0.25">
      <c r="A39" s="154"/>
      <c r="B39" s="40" t="s">
        <v>213</v>
      </c>
      <c r="C39" s="42"/>
      <c r="D39" s="44"/>
    </row>
    <row r="40" spans="1:4" s="41" customFormat="1" ht="58.9" customHeight="1" x14ac:dyDescent="0.25">
      <c r="A40" s="37" t="s">
        <v>289</v>
      </c>
      <c r="B40" s="145" t="s">
        <v>317</v>
      </c>
      <c r="C40" s="145"/>
      <c r="D40" s="44"/>
    </row>
    <row r="41" spans="1:4" s="41" customFormat="1" ht="60" customHeight="1" x14ac:dyDescent="0.25">
      <c r="A41" s="35" t="s">
        <v>125</v>
      </c>
      <c r="B41" s="145" t="s">
        <v>214</v>
      </c>
      <c r="C41" s="145"/>
      <c r="D41" s="44"/>
    </row>
    <row r="42" spans="1:4" s="41" customFormat="1" ht="29.45" customHeight="1" x14ac:dyDescent="0.25">
      <c r="A42" s="37" t="s">
        <v>318</v>
      </c>
      <c r="B42" s="145" t="s">
        <v>319</v>
      </c>
      <c r="C42" s="145"/>
      <c r="D42" s="44"/>
    </row>
    <row r="43" spans="1:4" s="41" customFormat="1" x14ac:dyDescent="0.25">
      <c r="A43" s="35"/>
      <c r="B43" s="145"/>
      <c r="C43" s="145"/>
      <c r="D43" s="44"/>
    </row>
    <row r="44" spans="1:4" s="41" customFormat="1" ht="131.44999999999999" customHeight="1" x14ac:dyDescent="0.25">
      <c r="A44" s="39" t="s">
        <v>124</v>
      </c>
      <c r="B44" s="139" t="s">
        <v>290</v>
      </c>
      <c r="C44" s="140"/>
      <c r="D44" s="44"/>
    </row>
    <row r="45" spans="1:4" x14ac:dyDescent="0.25">
      <c r="D45" s="44"/>
    </row>
  </sheetData>
  <mergeCells count="33">
    <mergeCell ref="B24:C24"/>
    <mergeCell ref="B43:C43"/>
    <mergeCell ref="B44:C44"/>
    <mergeCell ref="B40:C40"/>
    <mergeCell ref="B41:C41"/>
    <mergeCell ref="B25:C25"/>
    <mergeCell ref="A27:C27"/>
    <mergeCell ref="A31:A39"/>
    <mergeCell ref="B28:C28"/>
    <mergeCell ref="B30:C30"/>
    <mergeCell ref="B26:C26"/>
    <mergeCell ref="B42:C42"/>
    <mergeCell ref="B29:C29"/>
    <mergeCell ref="B8:C8"/>
    <mergeCell ref="B10:C10"/>
    <mergeCell ref="B4:C4"/>
    <mergeCell ref="B5:C5"/>
    <mergeCell ref="B6:C6"/>
    <mergeCell ref="B7:C7"/>
    <mergeCell ref="B13:C13"/>
    <mergeCell ref="B9:C9"/>
    <mergeCell ref="B23:C23"/>
    <mergeCell ref="B20:C20"/>
    <mergeCell ref="B22:C22"/>
    <mergeCell ref="B21:C21"/>
    <mergeCell ref="A19:C19"/>
    <mergeCell ref="B12:C12"/>
    <mergeCell ref="B11:C11"/>
    <mergeCell ref="A17:C17"/>
    <mergeCell ref="B14:C14"/>
    <mergeCell ref="B15:C15"/>
    <mergeCell ref="B16:C16"/>
    <mergeCell ref="B18:C18"/>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I55"/>
  <sheetViews>
    <sheetView zoomScale="85" zoomScaleNormal="85" workbookViewId="0">
      <selection activeCell="F8" sqref="F8"/>
    </sheetView>
  </sheetViews>
  <sheetFormatPr baseColWidth="10" defaultRowHeight="15" x14ac:dyDescent="0.25"/>
  <cols>
    <col min="1" max="1" width="15.28515625" customWidth="1"/>
    <col min="2" max="2" width="12.85546875" customWidth="1"/>
    <col min="3" max="3" width="13.85546875" customWidth="1"/>
    <col min="4" max="5" width="10.85546875" customWidth="1"/>
    <col min="6" max="8" width="11.28515625" style="15"/>
    <col min="9" max="15" width="10.85546875" style="15" customWidth="1"/>
    <col min="16" max="19" width="11.28515625" style="15"/>
    <col min="21" max="21" width="10.85546875" customWidth="1"/>
    <col min="23" max="26" width="11.5703125" style="15"/>
    <col min="28" max="28" width="10.85546875" customWidth="1"/>
  </cols>
  <sheetData>
    <row r="1" spans="1:35" ht="18.75" x14ac:dyDescent="0.3">
      <c r="A1" s="70" t="s">
        <v>299</v>
      </c>
      <c r="C1" s="74" t="s">
        <v>300</v>
      </c>
      <c r="H1" s="19" t="s">
        <v>301</v>
      </c>
      <c r="W1"/>
      <c r="X1"/>
      <c r="Y1"/>
      <c r="Z1"/>
      <c r="AD1" s="91" t="s">
        <v>316</v>
      </c>
      <c r="AE1" s="92"/>
      <c r="AF1" s="92"/>
      <c r="AG1" s="92"/>
      <c r="AH1" s="92"/>
      <c r="AI1" s="92"/>
    </row>
    <row r="2" spans="1:35" ht="15.75" thickBot="1" x14ac:dyDescent="0.3">
      <c r="A2" s="78" t="s">
        <v>302</v>
      </c>
      <c r="B2" s="79"/>
      <c r="C2" s="80" t="s">
        <v>47</v>
      </c>
      <c r="D2" s="81"/>
      <c r="P2"/>
      <c r="Q2"/>
      <c r="R2"/>
      <c r="S2"/>
      <c r="W2"/>
      <c r="X2"/>
      <c r="Y2"/>
      <c r="Z2"/>
    </row>
    <row r="3" spans="1:35" ht="15.75" thickBot="1" x14ac:dyDescent="0.3">
      <c r="A3" s="78" t="s">
        <v>303</v>
      </c>
      <c r="B3" s="82"/>
      <c r="C3" s="83">
        <v>501.27</v>
      </c>
      <c r="D3" s="84" t="s">
        <v>304</v>
      </c>
      <c r="P3" s="19"/>
      <c r="Q3" s="19"/>
      <c r="R3" s="19"/>
      <c r="S3" s="19"/>
      <c r="T3" s="20"/>
      <c r="U3" s="19"/>
      <c r="V3" s="19"/>
      <c r="W3"/>
      <c r="X3"/>
      <c r="Y3"/>
      <c r="Z3"/>
    </row>
    <row r="4" spans="1:35" x14ac:dyDescent="0.25">
      <c r="A4" s="29" t="s">
        <v>266</v>
      </c>
      <c r="B4" s="26" t="s">
        <v>109</v>
      </c>
      <c r="D4" s="21"/>
      <c r="P4" s="73" t="s">
        <v>266</v>
      </c>
      <c r="Q4" s="73" t="s">
        <v>266</v>
      </c>
      <c r="R4" s="73" t="s">
        <v>266</v>
      </c>
      <c r="S4" s="73" t="s">
        <v>266</v>
      </c>
      <c r="T4" s="73" t="s">
        <v>266</v>
      </c>
      <c r="U4" s="73" t="s">
        <v>266</v>
      </c>
      <c r="V4" s="73" t="s">
        <v>266</v>
      </c>
      <c r="W4" s="73" t="s">
        <v>267</v>
      </c>
      <c r="X4" s="73" t="s">
        <v>267</v>
      </c>
      <c r="Y4" s="73" t="s">
        <v>267</v>
      </c>
      <c r="Z4" s="73" t="s">
        <v>267</v>
      </c>
      <c r="AA4" s="73" t="s">
        <v>267</v>
      </c>
      <c r="AB4" s="73" t="s">
        <v>267</v>
      </c>
      <c r="AC4" s="73" t="s">
        <v>267</v>
      </c>
      <c r="AD4" s="73"/>
      <c r="AE4" s="73"/>
      <c r="AF4" s="73" t="s">
        <v>266</v>
      </c>
      <c r="AG4" s="73" t="s">
        <v>266</v>
      </c>
      <c r="AH4" s="73" t="s">
        <v>267</v>
      </c>
      <c r="AI4" s="73" t="s">
        <v>267</v>
      </c>
    </row>
    <row r="5" spans="1:35" x14ac:dyDescent="0.25">
      <c r="A5" s="29" t="s">
        <v>267</v>
      </c>
      <c r="B5" s="74"/>
      <c r="D5" s="21"/>
      <c r="P5" s="19"/>
      <c r="Q5" s="19"/>
      <c r="R5" s="19"/>
      <c r="S5" s="19"/>
      <c r="T5" s="19"/>
      <c r="U5" s="20"/>
      <c r="V5" s="19"/>
      <c r="W5" s="19"/>
      <c r="X5" s="19"/>
      <c r="Y5" s="19"/>
      <c r="Z5" s="19"/>
      <c r="AA5" s="19"/>
      <c r="AB5" s="20"/>
      <c r="AC5" s="19"/>
      <c r="AD5" s="19"/>
      <c r="AE5" s="19"/>
      <c r="AF5" s="19"/>
      <c r="AG5" s="19"/>
      <c r="AH5" s="19"/>
      <c r="AI5" s="19"/>
    </row>
    <row r="6" spans="1:35" x14ac:dyDescent="0.25">
      <c r="P6" s="34" t="str">
        <f t="shared" ref="P6:V6" si="0">$B4</f>
        <v>Energierückgewinnung</v>
      </c>
      <c r="Q6" s="34" t="str">
        <f t="shared" si="0"/>
        <v>Energierückgewinnung</v>
      </c>
      <c r="R6" s="34" t="str">
        <f t="shared" si="0"/>
        <v>Energierückgewinnung</v>
      </c>
      <c r="S6" s="34" t="str">
        <f t="shared" si="0"/>
        <v>Energierückgewinnung</v>
      </c>
      <c r="T6" s="34" t="str">
        <f t="shared" si="0"/>
        <v>Energierückgewinnung</v>
      </c>
      <c r="U6" s="34" t="str">
        <f t="shared" si="0"/>
        <v>Energierückgewinnung</v>
      </c>
      <c r="V6" s="34" t="str">
        <f t="shared" si="0"/>
        <v>Energierückgewinnung</v>
      </c>
      <c r="W6" s="34">
        <f t="shared" ref="W6:AC6" si="1">$B5</f>
        <v>0</v>
      </c>
      <c r="X6" s="34">
        <f t="shared" si="1"/>
        <v>0</v>
      </c>
      <c r="Y6" s="34">
        <f t="shared" si="1"/>
        <v>0</v>
      </c>
      <c r="Z6" s="34">
        <f t="shared" si="1"/>
        <v>0</v>
      </c>
      <c r="AA6" s="34">
        <f t="shared" si="1"/>
        <v>0</v>
      </c>
      <c r="AB6" s="34">
        <f t="shared" si="1"/>
        <v>0</v>
      </c>
      <c r="AC6" s="34">
        <f t="shared" si="1"/>
        <v>0</v>
      </c>
      <c r="AD6" s="34"/>
      <c r="AE6" s="34"/>
      <c r="AF6" s="34" t="str">
        <f t="shared" ref="AF6:AG6" si="2">$B4</f>
        <v>Energierückgewinnung</v>
      </c>
      <c r="AG6" s="34" t="str">
        <f t="shared" si="2"/>
        <v>Energierückgewinnung</v>
      </c>
      <c r="AH6" s="34">
        <f t="shared" ref="AH6:AI6" si="3">$B5</f>
        <v>0</v>
      </c>
      <c r="AI6" s="34">
        <f t="shared" si="3"/>
        <v>0</v>
      </c>
    </row>
    <row r="7" spans="1:35" x14ac:dyDescent="0.25">
      <c r="A7" s="1" t="s">
        <v>7</v>
      </c>
      <c r="B7" s="1" t="s">
        <v>0</v>
      </c>
      <c r="C7" s="1" t="s">
        <v>17</v>
      </c>
      <c r="D7" s="1" t="s">
        <v>18</v>
      </c>
      <c r="E7" s="1" t="s">
        <v>19</v>
      </c>
      <c r="F7" s="14" t="s">
        <v>72</v>
      </c>
      <c r="G7" s="14" t="s">
        <v>1</v>
      </c>
      <c r="H7" s="14" t="s">
        <v>2</v>
      </c>
      <c r="I7" s="14" t="s">
        <v>10</v>
      </c>
      <c r="J7" s="14" t="s">
        <v>11</v>
      </c>
      <c r="K7" s="14" t="s">
        <v>12</v>
      </c>
      <c r="L7" s="14" t="s">
        <v>13</v>
      </c>
      <c r="M7" s="14" t="s">
        <v>14</v>
      </c>
      <c r="N7" s="14" t="s">
        <v>15</v>
      </c>
      <c r="O7" s="14" t="s">
        <v>16</v>
      </c>
      <c r="P7" s="14" t="s">
        <v>3</v>
      </c>
      <c r="Q7" s="14" t="s">
        <v>4</v>
      </c>
      <c r="R7" s="14" t="s">
        <v>5</v>
      </c>
      <c r="S7" s="14" t="s">
        <v>6</v>
      </c>
      <c r="T7" s="1" t="s">
        <v>73</v>
      </c>
      <c r="U7" s="27" t="s">
        <v>25</v>
      </c>
      <c r="V7" s="27" t="s">
        <v>101</v>
      </c>
      <c r="W7" s="14" t="s">
        <v>3</v>
      </c>
      <c r="X7" s="14" t="s">
        <v>4</v>
      </c>
      <c r="Y7" s="14" t="s">
        <v>5</v>
      </c>
      <c r="Z7" s="14" t="s">
        <v>6</v>
      </c>
      <c r="AA7" s="1" t="s">
        <v>73</v>
      </c>
      <c r="AB7" s="27" t="s">
        <v>25</v>
      </c>
      <c r="AC7" s="27" t="s">
        <v>101</v>
      </c>
      <c r="AD7" s="1" t="s">
        <v>297</v>
      </c>
      <c r="AE7" s="1" t="s">
        <v>307</v>
      </c>
      <c r="AF7" s="1" t="s">
        <v>298</v>
      </c>
      <c r="AG7" s="1" t="s">
        <v>308</v>
      </c>
      <c r="AH7" s="1" t="s">
        <v>298</v>
      </c>
      <c r="AI7" s="1" t="s">
        <v>308</v>
      </c>
    </row>
    <row r="8" spans="1:35" x14ac:dyDescent="0.25">
      <c r="A8" s="4" t="s">
        <v>100</v>
      </c>
      <c r="B8" s="85" t="s">
        <v>105</v>
      </c>
      <c r="C8" s="46"/>
      <c r="D8" s="46"/>
      <c r="E8" s="46"/>
      <c r="F8" s="99">
        <f>'Rohdaten gesamt'!C78</f>
        <v>-671.45886530000007</v>
      </c>
      <c r="G8" s="99">
        <f>'Rohdaten gesamt'!D78</f>
        <v>9.1344692071999987</v>
      </c>
      <c r="H8" s="99">
        <f>'Rohdaten gesamt'!E78</f>
        <v>8.8182608330000001</v>
      </c>
      <c r="I8" s="116">
        <v>0</v>
      </c>
      <c r="J8" s="116">
        <v>0</v>
      </c>
      <c r="K8" s="116">
        <v>0</v>
      </c>
      <c r="L8" s="116">
        <v>0</v>
      </c>
      <c r="M8" s="116">
        <v>0</v>
      </c>
      <c r="N8" s="116">
        <v>0</v>
      </c>
      <c r="O8" s="116">
        <v>0</v>
      </c>
      <c r="P8" s="99">
        <f>'Rohdaten gesamt'!F78</f>
        <v>0.36023927762699998</v>
      </c>
      <c r="Q8" s="99">
        <f>'Rohdaten gesamt'!G78</f>
        <v>14.289082709699999</v>
      </c>
      <c r="R8" s="99">
        <f>'Rohdaten gesamt'!H78</f>
        <v>820.09501529060003</v>
      </c>
      <c r="S8" s="116">
        <v>0</v>
      </c>
      <c r="T8" s="99">
        <f>U8+V8</f>
        <v>-129.61597643159999</v>
      </c>
      <c r="U8" s="99">
        <f>'Rohdaten gesamt'!I78</f>
        <v>-3.7752227116000001</v>
      </c>
      <c r="V8" s="99">
        <f>'Rohdaten gesamt'!J78</f>
        <v>-125.84075372</v>
      </c>
      <c r="W8" s="46"/>
      <c r="X8" s="46"/>
      <c r="Y8" s="46"/>
      <c r="Z8" s="46"/>
      <c r="AA8" s="46"/>
      <c r="AB8" s="46"/>
      <c r="AC8" s="46"/>
      <c r="AD8" s="120">
        <f>F8+G8+H8</f>
        <v>-653.50613525980009</v>
      </c>
      <c r="AE8" s="123">
        <f>SUM(I8:O8)</f>
        <v>0</v>
      </c>
      <c r="AF8" s="120">
        <f>SUM(P8:S8)</f>
        <v>834.744337277927</v>
      </c>
      <c r="AG8" s="120">
        <f>AD8+AE8+AF8</f>
        <v>181.23820201812691</v>
      </c>
      <c r="AH8" s="123">
        <f t="shared" ref="AH8:AH44" si="4">SUM(W8:Z8)</f>
        <v>0</v>
      </c>
      <c r="AI8" s="120">
        <f t="shared" ref="AI8:AI44" si="5">AD8+AE8+AH8</f>
        <v>-653.50613525980009</v>
      </c>
    </row>
    <row r="9" spans="1:35" x14ac:dyDescent="0.25">
      <c r="A9" s="3" t="s">
        <v>98</v>
      </c>
      <c r="B9" s="85" t="s">
        <v>105</v>
      </c>
      <c r="C9" s="46"/>
      <c r="D9" s="46"/>
      <c r="E9" s="46"/>
      <c r="F9" s="99">
        <f>'Rohdaten gesamt'!C79</f>
        <v>141.00013999999999</v>
      </c>
      <c r="G9" s="99">
        <f>'Rohdaten gesamt'!D79</f>
        <v>9.1313046999999994</v>
      </c>
      <c r="H9" s="99">
        <f>'Rohdaten gesamt'!E79</f>
        <v>8.7868838</v>
      </c>
      <c r="I9" s="116">
        <v>0</v>
      </c>
      <c r="J9" s="116">
        <v>0</v>
      </c>
      <c r="K9" s="116">
        <v>0</v>
      </c>
      <c r="L9" s="116">
        <v>0</v>
      </c>
      <c r="M9" s="116">
        <v>0</v>
      </c>
      <c r="N9" s="116">
        <v>0</v>
      </c>
      <c r="O9" s="116">
        <v>0</v>
      </c>
      <c r="P9" s="99">
        <f>'Rohdaten gesamt'!F79</f>
        <v>0.36020796999999999</v>
      </c>
      <c r="Q9" s="99">
        <f>'Rohdaten gesamt'!G79</f>
        <v>14.284331999999999</v>
      </c>
      <c r="R9" s="99">
        <f>'Rohdaten gesamt'!H79</f>
        <v>6.6039487000000001</v>
      </c>
      <c r="S9" s="116">
        <v>0</v>
      </c>
      <c r="T9" s="99">
        <f t="shared" ref="T9:T44" si="6">U9+V9</f>
        <v>-129.53135810000001</v>
      </c>
      <c r="U9" s="99">
        <f>'Rohdaten gesamt'!I79</f>
        <v>-3.7727580999999999</v>
      </c>
      <c r="V9" s="99">
        <f>'Rohdaten gesamt'!J79</f>
        <v>-125.7586</v>
      </c>
      <c r="W9" s="46"/>
      <c r="X9" s="46"/>
      <c r="Y9" s="46"/>
      <c r="Z9" s="46"/>
      <c r="AA9" s="46"/>
      <c r="AB9" s="46"/>
      <c r="AC9" s="46"/>
      <c r="AD9" s="120">
        <f t="shared" ref="AD9:AD44" si="7">F9+G9+H9</f>
        <v>158.91832849999997</v>
      </c>
      <c r="AE9" s="123">
        <f t="shared" ref="AE9:AE44" si="8">SUM(I9:O9)</f>
        <v>0</v>
      </c>
      <c r="AF9" s="120">
        <f t="shared" ref="AF9:AF44" si="9">SUM(P9:S9)</f>
        <v>21.24848867</v>
      </c>
      <c r="AG9" s="120">
        <f t="shared" ref="AG9:AG44" si="10">AD9+AE9+AF9</f>
        <v>180.16681716999997</v>
      </c>
      <c r="AH9" s="123">
        <f t="shared" si="4"/>
        <v>0</v>
      </c>
      <c r="AI9" s="120">
        <f t="shared" si="5"/>
        <v>158.91832849999997</v>
      </c>
    </row>
    <row r="10" spans="1:35" x14ac:dyDescent="0.25">
      <c r="A10" s="3" t="s">
        <v>99</v>
      </c>
      <c r="B10" s="85" t="s">
        <v>127</v>
      </c>
      <c r="C10" s="46"/>
      <c r="D10" s="46"/>
      <c r="E10" s="46"/>
      <c r="F10" s="99">
        <f>'Rohdaten gesamt'!C80</f>
        <v>-813.49</v>
      </c>
      <c r="G10" s="116">
        <f>'Rohdaten gesamt'!D80</f>
        <v>0</v>
      </c>
      <c r="H10" s="116">
        <f>'Rohdaten gesamt'!E80</f>
        <v>0</v>
      </c>
      <c r="I10" s="116">
        <v>0</v>
      </c>
      <c r="J10" s="116">
        <v>0</v>
      </c>
      <c r="K10" s="116">
        <v>0</v>
      </c>
      <c r="L10" s="116">
        <v>0</v>
      </c>
      <c r="M10" s="116">
        <v>0</v>
      </c>
      <c r="N10" s="116">
        <v>0</v>
      </c>
      <c r="O10" s="116">
        <v>0</v>
      </c>
      <c r="P10" s="116">
        <f>'Rohdaten gesamt'!F80</f>
        <v>0</v>
      </c>
      <c r="Q10" s="116">
        <f>'Rohdaten gesamt'!G80</f>
        <v>0</v>
      </c>
      <c r="R10" s="99">
        <f>'Rohdaten gesamt'!H80</f>
        <v>813.49</v>
      </c>
      <c r="S10" s="116">
        <v>0</v>
      </c>
      <c r="T10" s="116">
        <f t="shared" si="6"/>
        <v>0</v>
      </c>
      <c r="U10" s="116">
        <f>'Rohdaten gesamt'!I80</f>
        <v>0</v>
      </c>
      <c r="V10" s="116">
        <f>'Rohdaten gesamt'!J80</f>
        <v>0</v>
      </c>
      <c r="W10" s="46"/>
      <c r="X10" s="46"/>
      <c r="Y10" s="46"/>
      <c r="Z10" s="46"/>
      <c r="AA10" s="46"/>
      <c r="AB10" s="46"/>
      <c r="AC10" s="46"/>
      <c r="AD10" s="120">
        <f t="shared" si="7"/>
        <v>-813.49</v>
      </c>
      <c r="AE10" s="123">
        <f t="shared" si="8"/>
        <v>0</v>
      </c>
      <c r="AF10" s="120">
        <f t="shared" si="9"/>
        <v>813.49</v>
      </c>
      <c r="AG10" s="123">
        <f t="shared" si="10"/>
        <v>0</v>
      </c>
      <c r="AH10" s="123">
        <f t="shared" si="4"/>
        <v>0</v>
      </c>
      <c r="AI10" s="120">
        <f t="shared" si="5"/>
        <v>-813.49</v>
      </c>
    </row>
    <row r="11" spans="1:35" x14ac:dyDescent="0.25">
      <c r="A11" s="57" t="s">
        <v>128</v>
      </c>
      <c r="B11" s="85" t="s">
        <v>127</v>
      </c>
      <c r="C11" s="46"/>
      <c r="D11" s="46"/>
      <c r="E11" s="46"/>
      <c r="F11" s="99">
        <f>'Rohdaten gesamt'!C81</f>
        <v>1.0309946999999999</v>
      </c>
      <c r="G11" s="99">
        <f>'Rohdaten gesamt'!D81</f>
        <v>3.1645072000000001E-3</v>
      </c>
      <c r="H11" s="99">
        <f>'Rohdaten gesamt'!E81</f>
        <v>3.1377032999999999E-2</v>
      </c>
      <c r="I11" s="116">
        <v>0</v>
      </c>
      <c r="J11" s="116">
        <v>0</v>
      </c>
      <c r="K11" s="116">
        <v>0</v>
      </c>
      <c r="L11" s="116">
        <v>0</v>
      </c>
      <c r="M11" s="116">
        <v>0</v>
      </c>
      <c r="N11" s="116">
        <v>0</v>
      </c>
      <c r="O11" s="116">
        <v>0</v>
      </c>
      <c r="P11" s="99">
        <f>'Rohdaten gesamt'!F81</f>
        <v>3.1307626999999999E-5</v>
      </c>
      <c r="Q11" s="99">
        <f>'Rohdaten gesamt'!G81</f>
        <v>4.7507097000000003E-3</v>
      </c>
      <c r="R11" s="99">
        <f>'Rohdaten gesamt'!H81</f>
        <v>1.0665906000000001E-3</v>
      </c>
      <c r="S11" s="116">
        <v>0</v>
      </c>
      <c r="T11" s="99">
        <f t="shared" si="6"/>
        <v>-8.4618331599999999E-2</v>
      </c>
      <c r="U11" s="99">
        <f>'Rohdaten gesamt'!I81</f>
        <v>-2.4646116E-3</v>
      </c>
      <c r="V11" s="99">
        <f>'Rohdaten gesamt'!J81</f>
        <v>-8.215372E-2</v>
      </c>
      <c r="W11" s="46"/>
      <c r="X11" s="46"/>
      <c r="Y11" s="46"/>
      <c r="Z11" s="46"/>
      <c r="AA11" s="46"/>
      <c r="AB11" s="46"/>
      <c r="AC11" s="46"/>
      <c r="AD11" s="120">
        <f t="shared" si="7"/>
        <v>1.0655362401999999</v>
      </c>
      <c r="AE11" s="123">
        <f t="shared" si="8"/>
        <v>0</v>
      </c>
      <c r="AF11" s="120">
        <f t="shared" si="9"/>
        <v>5.8486079270000007E-3</v>
      </c>
      <c r="AG11" s="120">
        <f t="shared" si="10"/>
        <v>1.0713848481269999</v>
      </c>
      <c r="AH11" s="123">
        <f t="shared" si="4"/>
        <v>0</v>
      </c>
      <c r="AI11" s="120">
        <f t="shared" si="5"/>
        <v>1.0655362401999999</v>
      </c>
    </row>
    <row r="12" spans="1:35" x14ac:dyDescent="0.25">
      <c r="A12" s="4" t="s">
        <v>20</v>
      </c>
      <c r="B12" s="85" t="s">
        <v>66</v>
      </c>
      <c r="C12" s="46"/>
      <c r="D12" s="46"/>
      <c r="E12" s="46"/>
      <c r="F12" s="99">
        <f>'Rohdaten gesamt'!C82</f>
        <v>5.6327033999999999E-6</v>
      </c>
      <c r="G12" s="99">
        <f>'Rohdaten gesamt'!D82</f>
        <v>1.8697669999999999E-7</v>
      </c>
      <c r="H12" s="99">
        <f>'Rohdaten gesamt'!E82</f>
        <v>2.1126298999999999E-7</v>
      </c>
      <c r="I12" s="116">
        <v>0</v>
      </c>
      <c r="J12" s="116">
        <v>0</v>
      </c>
      <c r="K12" s="116">
        <v>0</v>
      </c>
      <c r="L12" s="116">
        <v>0</v>
      </c>
      <c r="M12" s="116">
        <v>0</v>
      </c>
      <c r="N12" s="116">
        <v>0</v>
      </c>
      <c r="O12" s="116">
        <v>0</v>
      </c>
      <c r="P12" s="99">
        <f>'Rohdaten gesamt'!F82</f>
        <v>5.5121632999999999E-9</v>
      </c>
      <c r="Q12" s="99">
        <f>'Rohdaten gesamt'!G82</f>
        <v>2.8401419000000002E-7</v>
      </c>
      <c r="R12" s="99">
        <f>'Rohdaten gesamt'!H82</f>
        <v>9.2044232999999998E-8</v>
      </c>
      <c r="S12" s="116">
        <v>0</v>
      </c>
      <c r="T12" s="99">
        <f t="shared" si="6"/>
        <v>-5.5347149900000001E-6</v>
      </c>
      <c r="U12" s="99">
        <f>'Rohdaten gesamt'!I82</f>
        <v>-1.6120529000000001E-7</v>
      </c>
      <c r="V12" s="99">
        <f>'Rohdaten gesamt'!J82</f>
        <v>-5.3735097000000003E-6</v>
      </c>
      <c r="W12" s="46"/>
      <c r="X12" s="46"/>
      <c r="Y12" s="46"/>
      <c r="Z12" s="46"/>
      <c r="AA12" s="46"/>
      <c r="AB12" s="46"/>
      <c r="AC12" s="46"/>
      <c r="AD12" s="120">
        <f t="shared" si="7"/>
        <v>6.0309430899999995E-6</v>
      </c>
      <c r="AE12" s="123">
        <f t="shared" si="8"/>
        <v>0</v>
      </c>
      <c r="AF12" s="120">
        <f t="shared" si="9"/>
        <v>3.8157058630000001E-7</v>
      </c>
      <c r="AG12" s="120">
        <f t="shared" si="10"/>
        <v>6.4125136762999997E-6</v>
      </c>
      <c r="AH12" s="123">
        <f t="shared" si="4"/>
        <v>0</v>
      </c>
      <c r="AI12" s="120">
        <f t="shared" si="5"/>
        <v>6.0309430899999995E-6</v>
      </c>
    </row>
    <row r="13" spans="1:35" x14ac:dyDescent="0.25">
      <c r="A13" s="3" t="s">
        <v>21</v>
      </c>
      <c r="B13" s="85" t="s">
        <v>134</v>
      </c>
      <c r="C13" s="46"/>
      <c r="D13" s="46"/>
      <c r="E13" s="46"/>
      <c r="F13" s="99">
        <f>'Rohdaten gesamt'!C83</f>
        <v>0.88905670999999997</v>
      </c>
      <c r="G13" s="99">
        <f>'Rohdaten gesamt'!D83</f>
        <v>2.0600418999999998E-2</v>
      </c>
      <c r="H13" s="99">
        <f>'Rohdaten gesamt'!E83</f>
        <v>4.4039433000000003E-2</v>
      </c>
      <c r="I13" s="116">
        <v>0</v>
      </c>
      <c r="J13" s="116">
        <v>0</v>
      </c>
      <c r="K13" s="116">
        <v>0</v>
      </c>
      <c r="L13" s="116">
        <v>0</v>
      </c>
      <c r="M13" s="116">
        <v>0</v>
      </c>
      <c r="N13" s="116">
        <v>0</v>
      </c>
      <c r="O13" s="116">
        <v>0</v>
      </c>
      <c r="P13" s="99">
        <f>'Rohdaten gesamt'!F83</f>
        <v>3.2503713999999999E-3</v>
      </c>
      <c r="Q13" s="99">
        <f>'Rohdaten gesamt'!G83</f>
        <v>2.9749679000000001E-2</v>
      </c>
      <c r="R13" s="99">
        <f>'Rohdaten gesamt'!H83</f>
        <v>7.7109868999999998E-2</v>
      </c>
      <c r="S13" s="116">
        <v>0</v>
      </c>
      <c r="T13" s="99">
        <f t="shared" si="6"/>
        <v>-0.21268626570000002</v>
      </c>
      <c r="U13" s="99">
        <f>'Rohdaten gesamt'!I83</f>
        <v>-6.1947456999999996E-3</v>
      </c>
      <c r="V13" s="99">
        <f>'Rohdaten gesamt'!J83</f>
        <v>-0.20649152000000001</v>
      </c>
      <c r="W13" s="46"/>
      <c r="X13" s="46"/>
      <c r="Y13" s="46"/>
      <c r="Z13" s="46"/>
      <c r="AA13" s="46"/>
      <c r="AB13" s="46"/>
      <c r="AC13" s="46"/>
      <c r="AD13" s="120">
        <f t="shared" si="7"/>
        <v>0.95369656199999997</v>
      </c>
      <c r="AE13" s="123">
        <f t="shared" si="8"/>
        <v>0</v>
      </c>
      <c r="AF13" s="120">
        <f t="shared" si="9"/>
        <v>0.11010991940000001</v>
      </c>
      <c r="AG13" s="120">
        <f t="shared" si="10"/>
        <v>1.0638064813999999</v>
      </c>
      <c r="AH13" s="123">
        <f t="shared" si="4"/>
        <v>0</v>
      </c>
      <c r="AI13" s="120">
        <f t="shared" si="5"/>
        <v>0.95369656199999997</v>
      </c>
    </row>
    <row r="14" spans="1:35" x14ac:dyDescent="0.25">
      <c r="A14" s="3" t="s">
        <v>156</v>
      </c>
      <c r="B14" s="85" t="s">
        <v>136</v>
      </c>
      <c r="C14" s="46"/>
      <c r="D14" s="46"/>
      <c r="E14" s="46"/>
      <c r="F14" s="99">
        <f>'Rohdaten gesamt'!C84</f>
        <v>5.1103927E-2</v>
      </c>
      <c r="G14" s="99">
        <f>'Rohdaten gesamt'!D84</f>
        <v>6.3351434999999996E-4</v>
      </c>
      <c r="H14" s="99">
        <f>'Rohdaten gesamt'!E84</f>
        <v>1.7072172000000001E-3</v>
      </c>
      <c r="I14" s="116">
        <v>0</v>
      </c>
      <c r="J14" s="116">
        <v>0</v>
      </c>
      <c r="K14" s="116">
        <v>0</v>
      </c>
      <c r="L14" s="116">
        <v>0</v>
      </c>
      <c r="M14" s="116">
        <v>0</v>
      </c>
      <c r="N14" s="116">
        <v>0</v>
      </c>
      <c r="O14" s="116">
        <v>0</v>
      </c>
      <c r="P14" s="99">
        <f>'Rohdaten gesamt'!F84</f>
        <v>1.0492383999999999E-5</v>
      </c>
      <c r="Q14" s="99">
        <f>'Rohdaten gesamt'!G84</f>
        <v>9.6742769000000004E-4</v>
      </c>
      <c r="R14" s="99">
        <f>'Rohdaten gesamt'!H84</f>
        <v>2.3903503E-3</v>
      </c>
      <c r="S14" s="116">
        <v>0</v>
      </c>
      <c r="T14" s="99">
        <f t="shared" si="6"/>
        <v>-6.0457721499999999E-2</v>
      </c>
      <c r="U14" s="99">
        <f>'Rohdaten gesamt'!I84</f>
        <v>-1.7609044999999999E-3</v>
      </c>
      <c r="V14" s="99">
        <f>'Rohdaten gesamt'!J84</f>
        <v>-5.8696816999999998E-2</v>
      </c>
      <c r="W14" s="46"/>
      <c r="X14" s="46"/>
      <c r="Y14" s="46"/>
      <c r="Z14" s="46"/>
      <c r="AA14" s="46"/>
      <c r="AB14" s="46"/>
      <c r="AC14" s="46"/>
      <c r="AD14" s="120">
        <f t="shared" si="7"/>
        <v>5.3444658550000003E-2</v>
      </c>
      <c r="AE14" s="123">
        <f t="shared" si="8"/>
        <v>0</v>
      </c>
      <c r="AF14" s="120">
        <f t="shared" si="9"/>
        <v>3.3682703739999998E-3</v>
      </c>
      <c r="AG14" s="120">
        <f t="shared" si="10"/>
        <v>5.6812928924E-2</v>
      </c>
      <c r="AH14" s="123">
        <f t="shared" si="4"/>
        <v>0</v>
      </c>
      <c r="AI14" s="120">
        <f t="shared" si="5"/>
        <v>5.3444658550000003E-2</v>
      </c>
    </row>
    <row r="15" spans="1:35" x14ac:dyDescent="0.25">
      <c r="A15" s="3" t="s">
        <v>157</v>
      </c>
      <c r="B15" s="85" t="s">
        <v>138</v>
      </c>
      <c r="C15" s="46"/>
      <c r="D15" s="46"/>
      <c r="E15" s="46"/>
      <c r="F15" s="99">
        <f>'Rohdaten gesamt'!C85</f>
        <v>0.29708783999999999</v>
      </c>
      <c r="G15" s="99">
        <f>'Rohdaten gesamt'!D85</f>
        <v>5.2436384999999999E-3</v>
      </c>
      <c r="H15" s="99">
        <f>'Rohdaten gesamt'!E85</f>
        <v>1.6764900999999999E-2</v>
      </c>
      <c r="I15" s="116">
        <v>0</v>
      </c>
      <c r="J15" s="116">
        <v>0</v>
      </c>
      <c r="K15" s="116">
        <v>0</v>
      </c>
      <c r="L15" s="116">
        <v>0</v>
      </c>
      <c r="M15" s="116">
        <v>0</v>
      </c>
      <c r="N15" s="116">
        <v>0</v>
      </c>
      <c r="O15" s="116">
        <v>0</v>
      </c>
      <c r="P15" s="99">
        <f>'Rohdaten gesamt'!F85</f>
        <v>1.5076205000000001E-3</v>
      </c>
      <c r="Q15" s="99">
        <f>'Rohdaten gesamt'!G85</f>
        <v>7.1451127999999997E-3</v>
      </c>
      <c r="R15" s="99">
        <f>'Rohdaten gesamt'!H85</f>
        <v>4.2004643000000001E-2</v>
      </c>
      <c r="S15" s="116">
        <v>0</v>
      </c>
      <c r="T15" s="99">
        <f t="shared" si="6"/>
        <v>-6.2531187700000004E-2</v>
      </c>
      <c r="U15" s="99">
        <f>'Rohdaten gesamt'!I85</f>
        <v>-1.8212967E-3</v>
      </c>
      <c r="V15" s="99">
        <f>'Rohdaten gesamt'!J85</f>
        <v>-6.0709891000000002E-2</v>
      </c>
      <c r="W15" s="46"/>
      <c r="X15" s="46"/>
      <c r="Y15" s="46"/>
      <c r="Z15" s="46"/>
      <c r="AA15" s="46"/>
      <c r="AB15" s="46"/>
      <c r="AC15" s="46"/>
      <c r="AD15" s="120">
        <f t="shared" si="7"/>
        <v>0.31909637949999997</v>
      </c>
      <c r="AE15" s="123">
        <f t="shared" si="8"/>
        <v>0</v>
      </c>
      <c r="AF15" s="120">
        <f t="shared" si="9"/>
        <v>5.0657376300000001E-2</v>
      </c>
      <c r="AG15" s="120">
        <f t="shared" si="10"/>
        <v>0.36975375579999997</v>
      </c>
      <c r="AH15" s="123">
        <f t="shared" si="4"/>
        <v>0</v>
      </c>
      <c r="AI15" s="120">
        <f t="shared" si="5"/>
        <v>0.31909637949999997</v>
      </c>
    </row>
    <row r="16" spans="1:35" x14ac:dyDescent="0.25">
      <c r="A16" s="3" t="s">
        <v>158</v>
      </c>
      <c r="B16" s="85" t="s">
        <v>140</v>
      </c>
      <c r="C16" s="46"/>
      <c r="D16" s="46"/>
      <c r="E16" s="46"/>
      <c r="F16" s="99">
        <f>'Rohdaten gesamt'!C86</f>
        <v>3.3203667000000001</v>
      </c>
      <c r="G16" s="99">
        <f>'Rohdaten gesamt'!D86</f>
        <v>5.6664758000000003E-2</v>
      </c>
      <c r="H16" s="99">
        <f>'Rohdaten gesamt'!E86</f>
        <v>0.18370831000000001</v>
      </c>
      <c r="I16" s="116">
        <v>0</v>
      </c>
      <c r="J16" s="116">
        <v>0</v>
      </c>
      <c r="K16" s="116">
        <v>0</v>
      </c>
      <c r="L16" s="116">
        <v>0</v>
      </c>
      <c r="M16" s="116">
        <v>0</v>
      </c>
      <c r="N16" s="116">
        <v>0</v>
      </c>
      <c r="O16" s="116">
        <v>0</v>
      </c>
      <c r="P16" s="99">
        <f>'Rohdaten gesamt'!F86</f>
        <v>1.6505928999999999E-2</v>
      </c>
      <c r="Q16" s="99">
        <f>'Rohdaten gesamt'!G86</f>
        <v>7.7089925000000004E-2</v>
      </c>
      <c r="R16" s="99">
        <f>'Rohdaten gesamt'!H86</f>
        <v>0.40235232999999998</v>
      </c>
      <c r="S16" s="116">
        <v>0</v>
      </c>
      <c r="T16" s="99">
        <f t="shared" si="6"/>
        <v>-0.56629548299999999</v>
      </c>
      <c r="U16" s="99">
        <f>'Rohdaten gesamt'!I86</f>
        <v>-1.6494043E-2</v>
      </c>
      <c r="V16" s="99">
        <f>'Rohdaten gesamt'!J86</f>
        <v>-0.54980143999999997</v>
      </c>
      <c r="W16" s="46"/>
      <c r="X16" s="46"/>
      <c r="Y16" s="46"/>
      <c r="Z16" s="46"/>
      <c r="AA16" s="46"/>
      <c r="AB16" s="46"/>
      <c r="AC16" s="46"/>
      <c r="AD16" s="120">
        <f t="shared" si="7"/>
        <v>3.5607397680000004</v>
      </c>
      <c r="AE16" s="123">
        <f t="shared" si="8"/>
        <v>0</v>
      </c>
      <c r="AF16" s="120">
        <f t="shared" si="9"/>
        <v>0.49594818399999996</v>
      </c>
      <c r="AG16" s="120">
        <f t="shared" si="10"/>
        <v>4.0566879520000008</v>
      </c>
      <c r="AH16" s="123">
        <f t="shared" si="4"/>
        <v>0</v>
      </c>
      <c r="AI16" s="120">
        <f t="shared" si="5"/>
        <v>3.5607397680000004</v>
      </c>
    </row>
    <row r="17" spans="1:35" x14ac:dyDescent="0.25">
      <c r="A17" s="3" t="s">
        <v>22</v>
      </c>
      <c r="B17" s="85" t="s">
        <v>141</v>
      </c>
      <c r="C17" s="46"/>
      <c r="D17" s="46"/>
      <c r="E17" s="46"/>
      <c r="F17" s="99">
        <f>'Rohdaten gesamt'!C87</f>
        <v>1.2457053</v>
      </c>
      <c r="G17" s="99">
        <f>'Rohdaten gesamt'!D87</f>
        <v>3.52296E-2</v>
      </c>
      <c r="H17" s="99">
        <f>'Rohdaten gesamt'!E87</f>
        <v>6.3395635000000006E-2</v>
      </c>
      <c r="I17" s="116">
        <v>0</v>
      </c>
      <c r="J17" s="116">
        <v>0</v>
      </c>
      <c r="K17" s="116">
        <v>0</v>
      </c>
      <c r="L17" s="116">
        <v>0</v>
      </c>
      <c r="M17" s="116">
        <v>0</v>
      </c>
      <c r="N17" s="116">
        <v>0</v>
      </c>
      <c r="O17" s="116">
        <v>0</v>
      </c>
      <c r="P17" s="99">
        <f>'Rohdaten gesamt'!F87</f>
        <v>4.9223951E-3</v>
      </c>
      <c r="Q17" s="99">
        <f>'Rohdaten gesamt'!G87</f>
        <v>4.9440103999999999E-2</v>
      </c>
      <c r="R17" s="99">
        <f>'Rohdaten gesamt'!H87</f>
        <v>0.10055645000000001</v>
      </c>
      <c r="S17" s="116">
        <v>0</v>
      </c>
      <c r="T17" s="99">
        <f t="shared" si="6"/>
        <v>-0.27710533920000002</v>
      </c>
      <c r="U17" s="99">
        <f>'Rohdaten gesamt'!I87</f>
        <v>-8.0710291999999996E-3</v>
      </c>
      <c r="V17" s="99">
        <f>'Rohdaten gesamt'!J87</f>
        <v>-0.26903431</v>
      </c>
      <c r="W17" s="46"/>
      <c r="X17" s="46"/>
      <c r="Y17" s="46"/>
      <c r="Z17" s="46"/>
      <c r="AA17" s="46"/>
      <c r="AB17" s="46"/>
      <c r="AC17" s="46"/>
      <c r="AD17" s="120">
        <f t="shared" si="7"/>
        <v>1.3443305350000001</v>
      </c>
      <c r="AE17" s="123">
        <f t="shared" si="8"/>
        <v>0</v>
      </c>
      <c r="AF17" s="120">
        <f t="shared" si="9"/>
        <v>0.15491894910000001</v>
      </c>
      <c r="AG17" s="120">
        <f t="shared" si="10"/>
        <v>1.4992494841000001</v>
      </c>
      <c r="AH17" s="123">
        <f t="shared" si="4"/>
        <v>0</v>
      </c>
      <c r="AI17" s="120">
        <f t="shared" si="5"/>
        <v>1.3443305350000001</v>
      </c>
    </row>
    <row r="18" spans="1:35" x14ac:dyDescent="0.25">
      <c r="A18" s="3" t="s">
        <v>23</v>
      </c>
      <c r="B18" s="85" t="s">
        <v>67</v>
      </c>
      <c r="C18" s="46"/>
      <c r="D18" s="46"/>
      <c r="E18" s="46"/>
      <c r="F18" s="99">
        <f>'Rohdaten gesamt'!C88</f>
        <v>7.9552582000000003E-4</v>
      </c>
      <c r="G18" s="99">
        <f>'Rohdaten gesamt'!D88</f>
        <v>2.7057620000000001E-5</v>
      </c>
      <c r="H18" s="99">
        <f>'Rohdaten gesamt'!E88</f>
        <v>2.7520163999999999E-5</v>
      </c>
      <c r="I18" s="116">
        <v>0</v>
      </c>
      <c r="J18" s="116">
        <v>0</v>
      </c>
      <c r="K18" s="116">
        <v>0</v>
      </c>
      <c r="L18" s="116">
        <v>0</v>
      </c>
      <c r="M18" s="116">
        <v>0</v>
      </c>
      <c r="N18" s="116">
        <v>0</v>
      </c>
      <c r="O18" s="116">
        <v>0</v>
      </c>
      <c r="P18" s="99">
        <f>'Rohdaten gesamt'!F88</f>
        <v>1.2545821E-7</v>
      </c>
      <c r="Q18" s="99">
        <f>'Rohdaten gesamt'!G88</f>
        <v>4.6407798999999997E-5</v>
      </c>
      <c r="R18" s="99">
        <f>'Rohdaten gesamt'!H88</f>
        <v>1.0491608E-5</v>
      </c>
      <c r="S18" s="116">
        <v>0</v>
      </c>
      <c r="T18" s="99">
        <f t="shared" si="6"/>
        <v>-1.962885214E-4</v>
      </c>
      <c r="U18" s="99">
        <f>'Rohdaten gesamt'!I88</f>
        <v>-5.7171414000000001E-6</v>
      </c>
      <c r="V18" s="99">
        <f>'Rohdaten gesamt'!J88</f>
        <v>-1.9057138E-4</v>
      </c>
      <c r="W18" s="46"/>
      <c r="X18" s="46"/>
      <c r="Y18" s="46"/>
      <c r="Z18" s="46"/>
      <c r="AA18" s="46"/>
      <c r="AB18" s="46"/>
      <c r="AC18" s="46"/>
      <c r="AD18" s="120">
        <f t="shared" si="7"/>
        <v>8.5010360400000003E-4</v>
      </c>
      <c r="AE18" s="123">
        <f t="shared" si="8"/>
        <v>0</v>
      </c>
      <c r="AF18" s="120">
        <f t="shared" si="9"/>
        <v>5.7024865210000001E-5</v>
      </c>
      <c r="AG18" s="120">
        <f t="shared" si="10"/>
        <v>9.0712846921000006E-4</v>
      </c>
      <c r="AH18" s="123">
        <f t="shared" si="4"/>
        <v>0</v>
      </c>
      <c r="AI18" s="120">
        <f t="shared" si="5"/>
        <v>8.5010360400000003E-4</v>
      </c>
    </row>
    <row r="19" spans="1:35" x14ac:dyDescent="0.25">
      <c r="A19" s="3" t="s">
        <v>24</v>
      </c>
      <c r="B19" s="85" t="s">
        <v>48</v>
      </c>
      <c r="C19" s="46"/>
      <c r="D19" s="46"/>
      <c r="E19" s="46"/>
      <c r="F19" s="99">
        <f>'Rohdaten gesamt'!C89</f>
        <v>2203.6653999999999</v>
      </c>
      <c r="G19" s="99">
        <f>'Rohdaten gesamt'!D89</f>
        <v>133.81019000000001</v>
      </c>
      <c r="H19" s="99">
        <f>'Rohdaten gesamt'!E89</f>
        <v>98.866747000000004</v>
      </c>
      <c r="I19" s="116">
        <v>0</v>
      </c>
      <c r="J19" s="116">
        <v>0</v>
      </c>
      <c r="K19" s="116">
        <v>0</v>
      </c>
      <c r="L19" s="116">
        <v>0</v>
      </c>
      <c r="M19" s="116">
        <v>0</v>
      </c>
      <c r="N19" s="116">
        <v>0</v>
      </c>
      <c r="O19" s="116">
        <v>0</v>
      </c>
      <c r="P19" s="99">
        <f>'Rohdaten gesamt'!F89</f>
        <v>4.7113570999999999</v>
      </c>
      <c r="Q19" s="99">
        <f>'Rohdaten gesamt'!G89</f>
        <v>200.93409</v>
      </c>
      <c r="R19" s="99">
        <f>'Rohdaten gesamt'!H89</f>
        <v>53.694929000000002</v>
      </c>
      <c r="S19" s="116">
        <v>0</v>
      </c>
      <c r="T19" s="99">
        <f t="shared" si="6"/>
        <v>-2072.792085</v>
      </c>
      <c r="U19" s="99">
        <f>'Rohdaten gesamt'!I89</f>
        <v>-60.372585000000001</v>
      </c>
      <c r="V19" s="99">
        <f>'Rohdaten gesamt'!J89</f>
        <v>-2012.4195</v>
      </c>
      <c r="W19" s="46"/>
      <c r="X19" s="46"/>
      <c r="Y19" s="46"/>
      <c r="Z19" s="46"/>
      <c r="AA19" s="46"/>
      <c r="AB19" s="46"/>
      <c r="AC19" s="46"/>
      <c r="AD19" s="120">
        <f t="shared" si="7"/>
        <v>2436.342337</v>
      </c>
      <c r="AE19" s="123">
        <f t="shared" si="8"/>
        <v>0</v>
      </c>
      <c r="AF19" s="120">
        <f t="shared" si="9"/>
        <v>259.34037609999996</v>
      </c>
      <c r="AG19" s="120">
        <f t="shared" si="10"/>
        <v>2695.6827131</v>
      </c>
      <c r="AH19" s="123">
        <f t="shared" si="4"/>
        <v>0</v>
      </c>
      <c r="AI19" s="120">
        <f t="shared" si="5"/>
        <v>2436.342337</v>
      </c>
    </row>
    <row r="20" spans="1:35" ht="15.75" thickBot="1" x14ac:dyDescent="0.3">
      <c r="A20" s="108" t="s">
        <v>165</v>
      </c>
      <c r="B20" s="109" t="s">
        <v>145</v>
      </c>
      <c r="C20" s="110"/>
      <c r="D20" s="110"/>
      <c r="E20" s="110"/>
      <c r="F20" s="99">
        <f>'Rohdaten gesamt'!C90</f>
        <v>78.460856000000007</v>
      </c>
      <c r="G20" s="99">
        <f>'Rohdaten gesamt'!D90</f>
        <v>0.79583943000000001</v>
      </c>
      <c r="H20" s="99">
        <f>'Rohdaten gesamt'!E90</f>
        <v>2.6257896000000001</v>
      </c>
      <c r="I20" s="117">
        <v>0</v>
      </c>
      <c r="J20" s="117">
        <v>0</v>
      </c>
      <c r="K20" s="117">
        <v>0</v>
      </c>
      <c r="L20" s="117">
        <v>0</v>
      </c>
      <c r="M20" s="117">
        <v>0</v>
      </c>
      <c r="N20" s="117">
        <v>0</v>
      </c>
      <c r="O20" s="117">
        <v>0</v>
      </c>
      <c r="P20" s="99">
        <f>'Rohdaten gesamt'!F90</f>
        <v>1.3827674E-2</v>
      </c>
      <c r="Q20" s="99">
        <f>'Rohdaten gesamt'!G90</f>
        <v>1.1333032999999999</v>
      </c>
      <c r="R20" s="99">
        <f>'Rohdaten gesamt'!H90</f>
        <v>4.3951640000000003</v>
      </c>
      <c r="S20" s="117">
        <v>0</v>
      </c>
      <c r="T20" s="111">
        <f t="shared" si="6"/>
        <v>-46.556835300000003</v>
      </c>
      <c r="U20" s="99">
        <f>'Rohdaten gesamt'!I90</f>
        <v>-1.3560243000000001</v>
      </c>
      <c r="V20" s="99">
        <f>'Rohdaten gesamt'!J90</f>
        <v>-45.200811000000002</v>
      </c>
      <c r="W20" s="110"/>
      <c r="X20" s="110"/>
      <c r="Y20" s="110"/>
      <c r="Z20" s="110"/>
      <c r="AA20" s="110"/>
      <c r="AB20" s="110"/>
      <c r="AC20" s="110"/>
      <c r="AD20" s="121">
        <f t="shared" si="7"/>
        <v>81.882485030000012</v>
      </c>
      <c r="AE20" s="124">
        <f t="shared" si="8"/>
        <v>0</v>
      </c>
      <c r="AF20" s="121">
        <f t="shared" si="9"/>
        <v>5.5422949740000007</v>
      </c>
      <c r="AG20" s="121">
        <f t="shared" si="10"/>
        <v>87.424780004000013</v>
      </c>
      <c r="AH20" s="124">
        <f t="shared" si="4"/>
        <v>0</v>
      </c>
      <c r="AI20" s="121">
        <f t="shared" si="5"/>
        <v>81.882485030000012</v>
      </c>
    </row>
    <row r="21" spans="1:35" x14ac:dyDescent="0.25">
      <c r="A21" s="104" t="s">
        <v>26</v>
      </c>
      <c r="B21" s="105" t="s">
        <v>27</v>
      </c>
      <c r="C21" s="106"/>
      <c r="D21" s="106"/>
      <c r="E21" s="106"/>
      <c r="F21" s="107">
        <f>'Rohdaten gesamt'!C106</f>
        <v>6506.9039999999986</v>
      </c>
      <c r="G21" s="107">
        <f>'Rohdaten gesamt'!D106</f>
        <v>2.1860624999999998</v>
      </c>
      <c r="H21" s="107">
        <f>'Rohdaten gesamt'!E106</f>
        <v>593.72014999999999</v>
      </c>
      <c r="I21" s="118">
        <v>0</v>
      </c>
      <c r="J21" s="118">
        <v>0</v>
      </c>
      <c r="K21" s="118">
        <v>0</v>
      </c>
      <c r="L21" s="118">
        <v>0</v>
      </c>
      <c r="M21" s="118">
        <v>0</v>
      </c>
      <c r="N21" s="118">
        <v>0</v>
      </c>
      <c r="O21" s="118">
        <v>0</v>
      </c>
      <c r="P21" s="107">
        <f>'Rohdaten gesamt'!F106</f>
        <v>2.8820838000000001E-2</v>
      </c>
      <c r="Q21" s="107">
        <f>'Rohdaten gesamt'!G106</f>
        <v>3.4482678</v>
      </c>
      <c r="R21" s="107">
        <f>'Rohdaten gesamt'!H106</f>
        <v>8358.0333841000011</v>
      </c>
      <c r="S21" s="118">
        <v>0</v>
      </c>
      <c r="T21" s="107">
        <f t="shared" si="6"/>
        <v>-802.50809199999992</v>
      </c>
      <c r="U21" s="107">
        <f>'Rohdaten gesamt'!I106</f>
        <v>-23.374022</v>
      </c>
      <c r="V21" s="107">
        <f>'Rohdaten gesamt'!J106</f>
        <v>-779.13406999999995</v>
      </c>
      <c r="W21" s="106"/>
      <c r="X21" s="106"/>
      <c r="Y21" s="106"/>
      <c r="Z21" s="106"/>
      <c r="AA21" s="106"/>
      <c r="AB21" s="106"/>
      <c r="AC21" s="106"/>
      <c r="AD21" s="122">
        <f t="shared" si="7"/>
        <v>7102.8102124999987</v>
      </c>
      <c r="AE21" s="125">
        <f t="shared" si="8"/>
        <v>0</v>
      </c>
      <c r="AF21" s="122">
        <f t="shared" si="9"/>
        <v>8361.5104727380003</v>
      </c>
      <c r="AG21" s="122">
        <f t="shared" si="10"/>
        <v>15464.320685237999</v>
      </c>
      <c r="AH21" s="125">
        <f t="shared" si="4"/>
        <v>0</v>
      </c>
      <c r="AI21" s="122">
        <f t="shared" si="5"/>
        <v>7102.8102124999987</v>
      </c>
    </row>
    <row r="22" spans="1:35" x14ac:dyDescent="0.25">
      <c r="A22" s="4" t="s">
        <v>28</v>
      </c>
      <c r="B22" s="85" t="s">
        <v>27</v>
      </c>
      <c r="C22" s="46"/>
      <c r="D22" s="46"/>
      <c r="E22" s="46"/>
      <c r="F22" s="107">
        <f>'Rohdaten gesamt'!C107</f>
        <v>8356.18</v>
      </c>
      <c r="G22" s="118">
        <f>'Rohdaten gesamt'!D107</f>
        <v>0</v>
      </c>
      <c r="H22" s="107">
        <f>'Rohdaten gesamt'!E107</f>
        <v>0</v>
      </c>
      <c r="I22" s="116">
        <v>0</v>
      </c>
      <c r="J22" s="116">
        <v>0</v>
      </c>
      <c r="K22" s="116">
        <v>0</v>
      </c>
      <c r="L22" s="116">
        <v>0</v>
      </c>
      <c r="M22" s="116">
        <v>0</v>
      </c>
      <c r="N22" s="116">
        <v>0</v>
      </c>
      <c r="O22" s="116">
        <v>0</v>
      </c>
      <c r="P22" s="107">
        <f>'Rohdaten gesamt'!F107</f>
        <v>0</v>
      </c>
      <c r="Q22" s="118">
        <f>'Rohdaten gesamt'!G107</f>
        <v>0</v>
      </c>
      <c r="R22" s="107">
        <f>'Rohdaten gesamt'!H107</f>
        <v>-8356.18</v>
      </c>
      <c r="S22" s="116">
        <v>0</v>
      </c>
      <c r="T22" s="116">
        <f t="shared" si="6"/>
        <v>0</v>
      </c>
      <c r="U22" s="118">
        <f>'Rohdaten gesamt'!I107</f>
        <v>0</v>
      </c>
      <c r="V22" s="118">
        <f>'Rohdaten gesamt'!J107</f>
        <v>0</v>
      </c>
      <c r="W22" s="46"/>
      <c r="X22" s="46"/>
      <c r="Y22" s="46"/>
      <c r="Z22" s="46"/>
      <c r="AA22" s="46"/>
      <c r="AB22" s="46"/>
      <c r="AC22" s="46"/>
      <c r="AD22" s="120">
        <f t="shared" si="7"/>
        <v>8356.18</v>
      </c>
      <c r="AE22" s="123">
        <f t="shared" si="8"/>
        <v>0</v>
      </c>
      <c r="AF22" s="120">
        <f t="shared" si="9"/>
        <v>-8356.18</v>
      </c>
      <c r="AG22" s="120">
        <f t="shared" si="10"/>
        <v>0</v>
      </c>
      <c r="AH22" s="123">
        <f t="shared" si="4"/>
        <v>0</v>
      </c>
      <c r="AI22" s="120">
        <f t="shared" si="5"/>
        <v>8356.18</v>
      </c>
    </row>
    <row r="23" spans="1:35" x14ac:dyDescent="0.25">
      <c r="A23" s="4" t="s">
        <v>29</v>
      </c>
      <c r="B23" s="85" t="s">
        <v>27</v>
      </c>
      <c r="C23" s="46"/>
      <c r="D23" s="46"/>
      <c r="E23" s="46"/>
      <c r="F23" s="107">
        <f>'Rohdaten gesamt'!C108</f>
        <v>14863.083999999999</v>
      </c>
      <c r="G23" s="107">
        <f>'Rohdaten gesamt'!D108</f>
        <v>2.1860624999999998</v>
      </c>
      <c r="H23" s="107">
        <f>'Rohdaten gesamt'!E108</f>
        <v>593.72014999999999</v>
      </c>
      <c r="I23" s="116">
        <v>0</v>
      </c>
      <c r="J23" s="116">
        <v>0</v>
      </c>
      <c r="K23" s="116">
        <v>0</v>
      </c>
      <c r="L23" s="116">
        <v>0</v>
      </c>
      <c r="M23" s="116">
        <v>0</v>
      </c>
      <c r="N23" s="116">
        <v>0</v>
      </c>
      <c r="O23" s="116">
        <v>0</v>
      </c>
      <c r="P23" s="107">
        <f>'Rohdaten gesamt'!F108</f>
        <v>2.8820838000000001E-2</v>
      </c>
      <c r="Q23" s="107">
        <f>'Rohdaten gesamt'!G108</f>
        <v>3.4482678</v>
      </c>
      <c r="R23" s="107">
        <f>'Rohdaten gesamt'!H108</f>
        <v>1.8533841</v>
      </c>
      <c r="S23" s="116">
        <v>0</v>
      </c>
      <c r="T23" s="99">
        <f t="shared" si="6"/>
        <v>-802.50809199999992</v>
      </c>
      <c r="U23" s="107">
        <f>'Rohdaten gesamt'!I108</f>
        <v>-23.374022</v>
      </c>
      <c r="V23" s="107">
        <f>'Rohdaten gesamt'!J108</f>
        <v>-779.13406999999995</v>
      </c>
      <c r="W23" s="46"/>
      <c r="X23" s="46"/>
      <c r="Y23" s="46"/>
      <c r="Z23" s="46"/>
      <c r="AA23" s="46"/>
      <c r="AB23" s="46"/>
      <c r="AC23" s="46"/>
      <c r="AD23" s="120">
        <f t="shared" si="7"/>
        <v>15458.990212499999</v>
      </c>
      <c r="AE23" s="123">
        <f t="shared" si="8"/>
        <v>0</v>
      </c>
      <c r="AF23" s="120">
        <f t="shared" si="9"/>
        <v>5.3304727380000001</v>
      </c>
      <c r="AG23" s="120">
        <f t="shared" si="10"/>
        <v>15464.320685237999</v>
      </c>
      <c r="AH23" s="123">
        <f t="shared" si="4"/>
        <v>0</v>
      </c>
      <c r="AI23" s="120">
        <f t="shared" si="5"/>
        <v>15458.990212499999</v>
      </c>
    </row>
    <row r="24" spans="1:35" x14ac:dyDescent="0.25">
      <c r="A24" s="4" t="s">
        <v>30</v>
      </c>
      <c r="B24" s="85" t="s">
        <v>27</v>
      </c>
      <c r="C24" s="46"/>
      <c r="D24" s="46"/>
      <c r="E24" s="46"/>
      <c r="F24" s="107">
        <f>'Rohdaten gesamt'!C109</f>
        <v>2044.9981</v>
      </c>
      <c r="G24" s="107">
        <f>'Rohdaten gesamt'!D109</f>
        <v>133.81710000000001</v>
      </c>
      <c r="H24" s="107">
        <f>'Rohdaten gesamt'!E109</f>
        <v>131.42069000000001</v>
      </c>
      <c r="I24" s="116">
        <v>0</v>
      </c>
      <c r="J24" s="116">
        <v>0</v>
      </c>
      <c r="K24" s="116">
        <v>0</v>
      </c>
      <c r="L24" s="116">
        <v>0</v>
      </c>
      <c r="M24" s="116">
        <v>0</v>
      </c>
      <c r="N24" s="116">
        <v>0</v>
      </c>
      <c r="O24" s="116">
        <v>0</v>
      </c>
      <c r="P24" s="107">
        <f>'Rohdaten gesamt'!F109</f>
        <v>4.7113985999999999</v>
      </c>
      <c r="Q24" s="107">
        <f>'Rohdaten gesamt'!G109</f>
        <v>200.94345999999999</v>
      </c>
      <c r="R24" s="107">
        <f>'Rohdaten gesamt'!H109</f>
        <v>181.46703299999999</v>
      </c>
      <c r="S24" s="116">
        <v>0</v>
      </c>
      <c r="T24" s="99">
        <f t="shared" si="6"/>
        <v>-2072.8110379999998</v>
      </c>
      <c r="U24" s="107">
        <f>'Rohdaten gesamt'!I109</f>
        <v>-60.373137999999997</v>
      </c>
      <c r="V24" s="107">
        <f>'Rohdaten gesamt'!J109</f>
        <v>-2012.4378999999999</v>
      </c>
      <c r="W24" s="46"/>
      <c r="X24" s="46"/>
      <c r="Y24" s="46"/>
      <c r="Z24" s="46"/>
      <c r="AA24" s="46"/>
      <c r="AB24" s="46"/>
      <c r="AC24" s="46"/>
      <c r="AD24" s="120">
        <f t="shared" si="7"/>
        <v>2310.2358899999999</v>
      </c>
      <c r="AE24" s="123">
        <f t="shared" si="8"/>
        <v>0</v>
      </c>
      <c r="AF24" s="120">
        <f t="shared" si="9"/>
        <v>387.12189159999997</v>
      </c>
      <c r="AG24" s="120">
        <f t="shared" si="10"/>
        <v>2697.3577815999997</v>
      </c>
      <c r="AH24" s="123">
        <f t="shared" si="4"/>
        <v>0</v>
      </c>
      <c r="AI24" s="120">
        <f t="shared" si="5"/>
        <v>2310.2358899999999</v>
      </c>
    </row>
    <row r="25" spans="1:35" x14ac:dyDescent="0.25">
      <c r="A25" s="4" t="s">
        <v>31</v>
      </c>
      <c r="B25" s="85" t="s">
        <v>27</v>
      </c>
      <c r="C25" s="46"/>
      <c r="D25" s="46"/>
      <c r="E25" s="46"/>
      <c r="F25" s="107">
        <f>'Rohdaten gesamt'!C110</f>
        <v>160.29</v>
      </c>
      <c r="G25" s="107">
        <f>'Rohdaten gesamt'!D110</f>
        <v>0</v>
      </c>
      <c r="H25" s="107">
        <f>'Rohdaten gesamt'!E110</f>
        <v>-32.520000000000003</v>
      </c>
      <c r="I25" s="116">
        <v>0</v>
      </c>
      <c r="J25" s="116">
        <v>0</v>
      </c>
      <c r="K25" s="116">
        <v>0</v>
      </c>
      <c r="L25" s="116">
        <v>0</v>
      </c>
      <c r="M25" s="116">
        <v>0</v>
      </c>
      <c r="N25" s="116">
        <v>0</v>
      </c>
      <c r="O25" s="116">
        <v>0</v>
      </c>
      <c r="P25" s="118">
        <f>'Rohdaten gesamt'!F110</f>
        <v>0</v>
      </c>
      <c r="Q25" s="118">
        <f>'Rohdaten gesamt'!G110</f>
        <v>0</v>
      </c>
      <c r="R25" s="118">
        <f>'Rohdaten gesamt'!H110</f>
        <v>-127.76999999999998</v>
      </c>
      <c r="S25" s="116">
        <v>0</v>
      </c>
      <c r="T25" s="116">
        <f t="shared" si="6"/>
        <v>0</v>
      </c>
      <c r="U25" s="118">
        <f>'Rohdaten gesamt'!I110</f>
        <v>0</v>
      </c>
      <c r="V25" s="118">
        <f>'Rohdaten gesamt'!J110</f>
        <v>0</v>
      </c>
      <c r="W25" s="46"/>
      <c r="X25" s="46"/>
      <c r="Y25" s="46"/>
      <c r="Z25" s="46"/>
      <c r="AA25" s="46"/>
      <c r="AB25" s="46"/>
      <c r="AC25" s="46"/>
      <c r="AD25" s="120">
        <f t="shared" si="7"/>
        <v>127.76999999999998</v>
      </c>
      <c r="AE25" s="123">
        <f t="shared" si="8"/>
        <v>0</v>
      </c>
      <c r="AF25" s="123">
        <f t="shared" si="9"/>
        <v>-127.76999999999998</v>
      </c>
      <c r="AG25" s="120">
        <f t="shared" si="10"/>
        <v>0</v>
      </c>
      <c r="AH25" s="123">
        <f t="shared" si="4"/>
        <v>0</v>
      </c>
      <c r="AI25" s="120">
        <f t="shared" si="5"/>
        <v>127.76999999999998</v>
      </c>
    </row>
    <row r="26" spans="1:35" x14ac:dyDescent="0.25">
      <c r="A26" s="4" t="s">
        <v>32</v>
      </c>
      <c r="B26" s="85" t="s">
        <v>27</v>
      </c>
      <c r="C26" s="46"/>
      <c r="D26" s="46"/>
      <c r="E26" s="46"/>
      <c r="F26" s="107">
        <f>'Rohdaten gesamt'!C111</f>
        <v>2205.2881000000002</v>
      </c>
      <c r="G26" s="107">
        <f>'Rohdaten gesamt'!D111</f>
        <v>133.81710000000001</v>
      </c>
      <c r="H26" s="107">
        <f>'Rohdaten gesamt'!E111</f>
        <v>98.900689999999997</v>
      </c>
      <c r="I26" s="116">
        <v>0</v>
      </c>
      <c r="J26" s="116">
        <v>0</v>
      </c>
      <c r="K26" s="116">
        <v>0</v>
      </c>
      <c r="L26" s="116">
        <v>0</v>
      </c>
      <c r="M26" s="116">
        <v>0</v>
      </c>
      <c r="N26" s="116">
        <v>0</v>
      </c>
      <c r="O26" s="116">
        <v>0</v>
      </c>
      <c r="P26" s="107">
        <f>'Rohdaten gesamt'!F111</f>
        <v>4.7113985999999999</v>
      </c>
      <c r="Q26" s="107">
        <f>'Rohdaten gesamt'!G111</f>
        <v>200.94345999999999</v>
      </c>
      <c r="R26" s="107">
        <f>'Rohdaten gesamt'!H111</f>
        <v>53.697032999999998</v>
      </c>
      <c r="S26" s="116">
        <v>0</v>
      </c>
      <c r="T26" s="99">
        <f t="shared" si="6"/>
        <v>-2072.8110379999998</v>
      </c>
      <c r="U26" s="107">
        <f>'Rohdaten gesamt'!I111</f>
        <v>-60.373137999999997</v>
      </c>
      <c r="V26" s="107">
        <f>'Rohdaten gesamt'!J111</f>
        <v>-2012.4378999999999</v>
      </c>
      <c r="W26" s="46"/>
      <c r="X26" s="46"/>
      <c r="Y26" s="46"/>
      <c r="Z26" s="46"/>
      <c r="AA26" s="46"/>
      <c r="AB26" s="46"/>
      <c r="AC26" s="46"/>
      <c r="AD26" s="120">
        <f t="shared" si="7"/>
        <v>2438.0058900000004</v>
      </c>
      <c r="AE26" s="123">
        <f t="shared" si="8"/>
        <v>0</v>
      </c>
      <c r="AF26" s="120">
        <f t="shared" si="9"/>
        <v>259.35189159999999</v>
      </c>
      <c r="AG26" s="120">
        <f t="shared" si="10"/>
        <v>2697.3577816000002</v>
      </c>
      <c r="AH26" s="123">
        <f t="shared" si="4"/>
        <v>0</v>
      </c>
      <c r="AI26" s="120">
        <f t="shared" si="5"/>
        <v>2438.0058900000004</v>
      </c>
    </row>
    <row r="27" spans="1:35" x14ac:dyDescent="0.25">
      <c r="A27" s="4" t="s">
        <v>33</v>
      </c>
      <c r="B27" s="85" t="s">
        <v>8</v>
      </c>
      <c r="C27" s="46"/>
      <c r="D27" s="46"/>
      <c r="E27" s="46"/>
      <c r="F27" s="118">
        <f>'Rohdaten gesamt'!C112</f>
        <v>0</v>
      </c>
      <c r="G27" s="118">
        <f>'Rohdaten gesamt'!D112</f>
        <v>0</v>
      </c>
      <c r="H27" s="118">
        <f>'Rohdaten gesamt'!E112</f>
        <v>0</v>
      </c>
      <c r="I27" s="116">
        <v>0</v>
      </c>
      <c r="J27" s="116">
        <v>0</v>
      </c>
      <c r="K27" s="116">
        <v>0</v>
      </c>
      <c r="L27" s="116">
        <v>0</v>
      </c>
      <c r="M27" s="116">
        <v>0</v>
      </c>
      <c r="N27" s="116">
        <v>0</v>
      </c>
      <c r="O27" s="116">
        <v>0</v>
      </c>
      <c r="P27" s="118">
        <f>'Rohdaten gesamt'!F112</f>
        <v>0</v>
      </c>
      <c r="Q27" s="118">
        <f>'Rohdaten gesamt'!G112</f>
        <v>0</v>
      </c>
      <c r="R27" s="118">
        <f>'Rohdaten gesamt'!H112</f>
        <v>0</v>
      </c>
      <c r="S27" s="116">
        <v>0</v>
      </c>
      <c r="T27" s="116">
        <f t="shared" si="6"/>
        <v>0</v>
      </c>
      <c r="U27" s="118">
        <f>'Rohdaten gesamt'!I112</f>
        <v>0</v>
      </c>
      <c r="V27" s="118">
        <f>'Rohdaten gesamt'!J112</f>
        <v>0</v>
      </c>
      <c r="W27" s="46"/>
      <c r="X27" s="46"/>
      <c r="Y27" s="46"/>
      <c r="Z27" s="46"/>
      <c r="AA27" s="46"/>
      <c r="AB27" s="46"/>
      <c r="AC27" s="46"/>
      <c r="AD27" s="123">
        <f t="shared" si="7"/>
        <v>0</v>
      </c>
      <c r="AE27" s="123">
        <f t="shared" si="8"/>
        <v>0</v>
      </c>
      <c r="AF27" s="123">
        <f t="shared" si="9"/>
        <v>0</v>
      </c>
      <c r="AG27" s="123">
        <f t="shared" si="10"/>
        <v>0</v>
      </c>
      <c r="AH27" s="123">
        <f t="shared" si="4"/>
        <v>0</v>
      </c>
      <c r="AI27" s="123">
        <f t="shared" si="5"/>
        <v>0</v>
      </c>
    </row>
    <row r="28" spans="1:35" x14ac:dyDescent="0.25">
      <c r="A28" s="4" t="s">
        <v>34</v>
      </c>
      <c r="B28" s="85" t="s">
        <v>27</v>
      </c>
      <c r="C28" s="46"/>
      <c r="D28" s="46"/>
      <c r="E28" s="46"/>
      <c r="F28" s="118">
        <f>'Rohdaten gesamt'!C113</f>
        <v>0</v>
      </c>
      <c r="G28" s="118">
        <f>'Rohdaten gesamt'!D113</f>
        <v>0</v>
      </c>
      <c r="H28" s="118">
        <f>'Rohdaten gesamt'!E113</f>
        <v>0</v>
      </c>
      <c r="I28" s="116">
        <v>0</v>
      </c>
      <c r="J28" s="116">
        <v>0</v>
      </c>
      <c r="K28" s="116">
        <v>0</v>
      </c>
      <c r="L28" s="116">
        <v>0</v>
      </c>
      <c r="M28" s="116">
        <v>0</v>
      </c>
      <c r="N28" s="116">
        <v>0</v>
      </c>
      <c r="O28" s="116">
        <v>0</v>
      </c>
      <c r="P28" s="118">
        <f>'Rohdaten gesamt'!F113</f>
        <v>0</v>
      </c>
      <c r="Q28" s="118">
        <f>'Rohdaten gesamt'!G113</f>
        <v>0</v>
      </c>
      <c r="R28" s="118">
        <f>'Rohdaten gesamt'!H113</f>
        <v>0</v>
      </c>
      <c r="S28" s="116">
        <v>0</v>
      </c>
      <c r="T28" s="116">
        <f t="shared" si="6"/>
        <v>0</v>
      </c>
      <c r="U28" s="118">
        <f>'Rohdaten gesamt'!I113</f>
        <v>0</v>
      </c>
      <c r="V28" s="118">
        <f>'Rohdaten gesamt'!J113</f>
        <v>0</v>
      </c>
      <c r="W28" s="46"/>
      <c r="X28" s="46"/>
      <c r="Y28" s="46"/>
      <c r="Z28" s="46"/>
      <c r="AA28" s="46"/>
      <c r="AB28" s="46"/>
      <c r="AC28" s="46"/>
      <c r="AD28" s="123">
        <f t="shared" si="7"/>
        <v>0</v>
      </c>
      <c r="AE28" s="123">
        <f t="shared" si="8"/>
        <v>0</v>
      </c>
      <c r="AF28" s="123">
        <f t="shared" si="9"/>
        <v>0</v>
      </c>
      <c r="AG28" s="123">
        <f t="shared" si="10"/>
        <v>0</v>
      </c>
      <c r="AH28" s="123">
        <f t="shared" si="4"/>
        <v>0</v>
      </c>
      <c r="AI28" s="123">
        <f t="shared" si="5"/>
        <v>0</v>
      </c>
    </row>
    <row r="29" spans="1:35" x14ac:dyDescent="0.25">
      <c r="A29" s="4" t="s">
        <v>35</v>
      </c>
      <c r="B29" s="85" t="s">
        <v>27</v>
      </c>
      <c r="C29" s="46"/>
      <c r="D29" s="46"/>
      <c r="E29" s="46"/>
      <c r="F29" s="118">
        <f>'Rohdaten gesamt'!C114</f>
        <v>0</v>
      </c>
      <c r="G29" s="118">
        <f>'Rohdaten gesamt'!D114</f>
        <v>0</v>
      </c>
      <c r="H29" s="118">
        <f>'Rohdaten gesamt'!E114</f>
        <v>0</v>
      </c>
      <c r="I29" s="116">
        <v>0</v>
      </c>
      <c r="J29" s="116">
        <v>0</v>
      </c>
      <c r="K29" s="116">
        <v>0</v>
      </c>
      <c r="L29" s="116">
        <v>0</v>
      </c>
      <c r="M29" s="116">
        <v>0</v>
      </c>
      <c r="N29" s="116">
        <v>0</v>
      </c>
      <c r="O29" s="116">
        <v>0</v>
      </c>
      <c r="P29" s="118">
        <f>'Rohdaten gesamt'!F114</f>
        <v>0</v>
      </c>
      <c r="Q29" s="118">
        <f>'Rohdaten gesamt'!G114</f>
        <v>0</v>
      </c>
      <c r="R29" s="118">
        <f>'Rohdaten gesamt'!H114</f>
        <v>0</v>
      </c>
      <c r="S29" s="116">
        <v>0</v>
      </c>
      <c r="T29" s="116">
        <f t="shared" si="6"/>
        <v>0</v>
      </c>
      <c r="U29" s="118">
        <f>'Rohdaten gesamt'!I114</f>
        <v>0</v>
      </c>
      <c r="V29" s="118">
        <f>'Rohdaten gesamt'!J114</f>
        <v>0</v>
      </c>
      <c r="W29" s="46"/>
      <c r="X29" s="46"/>
      <c r="Y29" s="46"/>
      <c r="Z29" s="46"/>
      <c r="AA29" s="46"/>
      <c r="AB29" s="46"/>
      <c r="AC29" s="46"/>
      <c r="AD29" s="123">
        <f t="shared" si="7"/>
        <v>0</v>
      </c>
      <c r="AE29" s="123">
        <f t="shared" si="8"/>
        <v>0</v>
      </c>
      <c r="AF29" s="123">
        <f t="shared" si="9"/>
        <v>0</v>
      </c>
      <c r="AG29" s="123">
        <f t="shared" si="10"/>
        <v>0</v>
      </c>
      <c r="AH29" s="123">
        <f t="shared" si="4"/>
        <v>0</v>
      </c>
      <c r="AI29" s="123">
        <f t="shared" si="5"/>
        <v>0</v>
      </c>
    </row>
    <row r="30" spans="1:35" x14ac:dyDescent="0.25">
      <c r="A30" s="4" t="s">
        <v>36</v>
      </c>
      <c r="B30" s="85" t="s">
        <v>37</v>
      </c>
      <c r="C30" s="46"/>
      <c r="D30" s="46"/>
      <c r="E30" s="46"/>
      <c r="F30" s="107">
        <f>'Rohdaten gesamt'!C115</f>
        <v>2.0826031</v>
      </c>
      <c r="G30" s="107">
        <f>'Rohdaten gesamt'!D115</f>
        <v>1.9535607999999999E-2</v>
      </c>
      <c r="H30" s="107">
        <f>'Rohdaten gesamt'!E115</f>
        <v>6.8996536999999997E-2</v>
      </c>
      <c r="I30" s="116">
        <v>0</v>
      </c>
      <c r="J30" s="116">
        <v>0</v>
      </c>
      <c r="K30" s="116">
        <v>0</v>
      </c>
      <c r="L30" s="116">
        <v>0</v>
      </c>
      <c r="M30" s="116">
        <v>0</v>
      </c>
      <c r="N30" s="116">
        <v>0</v>
      </c>
      <c r="O30" s="116">
        <v>0</v>
      </c>
      <c r="P30" s="107">
        <f>'Rohdaten gesamt'!F115</f>
        <v>3.3725501999999998E-4</v>
      </c>
      <c r="Q30" s="107">
        <f>'Rohdaten gesamt'!G115</f>
        <v>2.7914372E-2</v>
      </c>
      <c r="R30" s="107">
        <f>'Rohdaten gesamt'!H115</f>
        <v>0.10334358</v>
      </c>
      <c r="S30" s="116">
        <v>0</v>
      </c>
      <c r="T30" s="99">
        <f t="shared" si="6"/>
        <v>-1.6934788249999999</v>
      </c>
      <c r="U30" s="107">
        <f>'Rohdaten gesamt'!I115</f>
        <v>-4.9324624999999997E-2</v>
      </c>
      <c r="V30" s="107">
        <f>'Rohdaten gesamt'!J115</f>
        <v>-1.6441542</v>
      </c>
      <c r="W30" s="46"/>
      <c r="X30" s="46"/>
      <c r="Y30" s="46"/>
      <c r="Z30" s="46"/>
      <c r="AA30" s="46"/>
      <c r="AB30" s="46"/>
      <c r="AC30" s="46"/>
      <c r="AD30" s="120">
        <f t="shared" si="7"/>
        <v>2.1711352449999999</v>
      </c>
      <c r="AE30" s="123">
        <f t="shared" si="8"/>
        <v>0</v>
      </c>
      <c r="AF30" s="120">
        <f t="shared" si="9"/>
        <v>0.13159520701999999</v>
      </c>
      <c r="AG30" s="120">
        <f t="shared" si="10"/>
        <v>2.30273045202</v>
      </c>
      <c r="AH30" s="123">
        <f t="shared" si="4"/>
        <v>0</v>
      </c>
      <c r="AI30" s="120">
        <f t="shared" si="5"/>
        <v>2.1711352449999999</v>
      </c>
    </row>
    <row r="31" spans="1:35" x14ac:dyDescent="0.25">
      <c r="A31" s="4" t="s">
        <v>38</v>
      </c>
      <c r="B31" s="85" t="s">
        <v>39</v>
      </c>
      <c r="C31" s="46"/>
      <c r="D31" s="46"/>
      <c r="E31" s="46"/>
      <c r="F31" s="107">
        <f>'Rohdaten gesamt'!C116</f>
        <v>7.4948815</v>
      </c>
      <c r="G31" s="107">
        <f>'Rohdaten gesamt'!D116</f>
        <v>0.19474209000000001</v>
      </c>
      <c r="H31" s="107">
        <f>'Rohdaten gesamt'!E116</f>
        <v>0.34703888999999999</v>
      </c>
      <c r="I31" s="116">
        <v>0</v>
      </c>
      <c r="J31" s="116">
        <v>0</v>
      </c>
      <c r="K31" s="116">
        <v>0</v>
      </c>
      <c r="L31" s="116">
        <v>0</v>
      </c>
      <c r="M31" s="116">
        <v>0</v>
      </c>
      <c r="N31" s="116">
        <v>0</v>
      </c>
      <c r="O31" s="116">
        <v>0</v>
      </c>
      <c r="P31" s="107">
        <f>'Rohdaten gesamt'!F116</f>
        <v>5.2632269999999997E-3</v>
      </c>
      <c r="Q31" s="107">
        <f>'Rohdaten gesamt'!G116</f>
        <v>0.29311341000000002</v>
      </c>
      <c r="R31" s="107">
        <f>'Rohdaten gesamt'!H116</f>
        <v>2.3812245000000001</v>
      </c>
      <c r="S31" s="116">
        <v>0</v>
      </c>
      <c r="T31" s="99">
        <f t="shared" si="6"/>
        <v>-2.6883325469999999</v>
      </c>
      <c r="U31" s="107">
        <f>'Rohdaten gesamt'!I116</f>
        <v>-7.8300946999999996E-2</v>
      </c>
      <c r="V31" s="107">
        <f>'Rohdaten gesamt'!J116</f>
        <v>-2.6100316000000001</v>
      </c>
      <c r="W31" s="46"/>
      <c r="X31" s="46"/>
      <c r="Y31" s="46"/>
      <c r="Z31" s="46"/>
      <c r="AA31" s="46"/>
      <c r="AB31" s="46"/>
      <c r="AC31" s="46"/>
      <c r="AD31" s="120">
        <f t="shared" si="7"/>
        <v>8.0366624800000004</v>
      </c>
      <c r="AE31" s="123">
        <f t="shared" si="8"/>
        <v>0</v>
      </c>
      <c r="AF31" s="120">
        <f t="shared" si="9"/>
        <v>2.6796011370000001</v>
      </c>
      <c r="AG31" s="120">
        <f t="shared" si="10"/>
        <v>10.716263617000001</v>
      </c>
      <c r="AH31" s="123">
        <f t="shared" si="4"/>
        <v>0</v>
      </c>
      <c r="AI31" s="120">
        <f t="shared" si="5"/>
        <v>8.0366624800000004</v>
      </c>
    </row>
    <row r="32" spans="1:35" x14ac:dyDescent="0.25">
      <c r="A32" s="4" t="s">
        <v>40</v>
      </c>
      <c r="B32" s="85" t="s">
        <v>39</v>
      </c>
      <c r="C32" s="46"/>
      <c r="D32" s="46"/>
      <c r="E32" s="46"/>
      <c r="F32" s="107">
        <f>'Rohdaten gesamt'!C117</f>
        <v>489.58546000000001</v>
      </c>
      <c r="G32" s="107">
        <f>'Rohdaten gesamt'!D117</f>
        <v>3.9794277</v>
      </c>
      <c r="H32" s="107">
        <f>'Rohdaten gesamt'!E117</f>
        <v>31.711555000000001</v>
      </c>
      <c r="I32" s="116">
        <v>0</v>
      </c>
      <c r="J32" s="116">
        <v>0</v>
      </c>
      <c r="K32" s="116">
        <v>0</v>
      </c>
      <c r="L32" s="116">
        <v>0</v>
      </c>
      <c r="M32" s="116">
        <v>0</v>
      </c>
      <c r="N32" s="116">
        <v>0</v>
      </c>
      <c r="O32" s="116">
        <v>0</v>
      </c>
      <c r="P32" s="107">
        <f>'Rohdaten gesamt'!F117</f>
        <v>7.1925456999999998E-2</v>
      </c>
      <c r="Q32" s="107">
        <f>'Rohdaten gesamt'!G117</f>
        <v>6.1908078</v>
      </c>
      <c r="R32" s="107">
        <f>'Rohdaten gesamt'!H117</f>
        <v>520.64027999999996</v>
      </c>
      <c r="S32" s="116">
        <v>0</v>
      </c>
      <c r="T32" s="99">
        <f t="shared" si="6"/>
        <v>-303.0045657</v>
      </c>
      <c r="U32" s="107">
        <f>'Rohdaten gesamt'!I117</f>
        <v>-8.8253757000000004</v>
      </c>
      <c r="V32" s="107">
        <f>'Rohdaten gesamt'!J117</f>
        <v>-294.17919000000001</v>
      </c>
      <c r="W32" s="46"/>
      <c r="X32" s="46"/>
      <c r="Y32" s="46"/>
      <c r="Z32" s="46"/>
      <c r="AA32" s="46"/>
      <c r="AB32" s="46"/>
      <c r="AC32" s="46"/>
      <c r="AD32" s="120">
        <f t="shared" si="7"/>
        <v>525.27644269999996</v>
      </c>
      <c r="AE32" s="123">
        <f t="shared" si="8"/>
        <v>0</v>
      </c>
      <c r="AF32" s="120">
        <f t="shared" si="9"/>
        <v>526.903013257</v>
      </c>
      <c r="AG32" s="120">
        <f t="shared" si="10"/>
        <v>1052.1794559569998</v>
      </c>
      <c r="AH32" s="123">
        <f t="shared" si="4"/>
        <v>0</v>
      </c>
      <c r="AI32" s="120">
        <f t="shared" si="5"/>
        <v>525.27644269999996</v>
      </c>
    </row>
    <row r="33" spans="1:35" x14ac:dyDescent="0.25">
      <c r="A33" s="4" t="s">
        <v>41</v>
      </c>
      <c r="B33" s="85" t="s">
        <v>39</v>
      </c>
      <c r="C33" s="46"/>
      <c r="D33" s="46"/>
      <c r="E33" s="46"/>
      <c r="F33" s="107">
        <f>'Rohdaten gesamt'!C118</f>
        <v>4.1118624000000001E-3</v>
      </c>
      <c r="G33" s="107">
        <f>'Rohdaten gesamt'!D118</f>
        <v>4.1273136999999997E-5</v>
      </c>
      <c r="H33" s="107">
        <f>'Rohdaten gesamt'!E118</f>
        <v>1.3019200999999999E-4</v>
      </c>
      <c r="I33" s="116">
        <v>0</v>
      </c>
      <c r="J33" s="116">
        <v>0</v>
      </c>
      <c r="K33" s="116">
        <v>0</v>
      </c>
      <c r="L33" s="116">
        <v>0</v>
      </c>
      <c r="M33" s="116">
        <v>0</v>
      </c>
      <c r="N33" s="116">
        <v>0</v>
      </c>
      <c r="O33" s="116">
        <v>0</v>
      </c>
      <c r="P33" s="107">
        <f>'Rohdaten gesamt'!F118</f>
        <v>5.1719155999999998E-7</v>
      </c>
      <c r="Q33" s="107">
        <f>'Rohdaten gesamt'!G118</f>
        <v>6.4767026999999999E-5</v>
      </c>
      <c r="R33" s="107">
        <f>'Rohdaten gesamt'!H118</f>
        <v>2.5697025999999999E-5</v>
      </c>
      <c r="S33" s="116">
        <v>0</v>
      </c>
      <c r="T33" s="99">
        <f t="shared" si="6"/>
        <v>-3.9703456400000002E-3</v>
      </c>
      <c r="U33" s="107">
        <f>'Rohdaten gesamt'!I118</f>
        <v>-1.1564114E-4</v>
      </c>
      <c r="V33" s="107">
        <f>'Rohdaten gesamt'!J118</f>
        <v>-3.8547045000000002E-3</v>
      </c>
      <c r="W33" s="46"/>
      <c r="X33" s="46"/>
      <c r="Y33" s="46"/>
      <c r="Z33" s="46"/>
      <c r="AA33" s="46"/>
      <c r="AB33" s="46"/>
      <c r="AC33" s="46"/>
      <c r="AD33" s="120">
        <f t="shared" si="7"/>
        <v>4.2833275470000008E-3</v>
      </c>
      <c r="AE33" s="123">
        <f t="shared" si="8"/>
        <v>0</v>
      </c>
      <c r="AF33" s="120">
        <f t="shared" si="9"/>
        <v>9.0981244559999993E-5</v>
      </c>
      <c r="AG33" s="120">
        <f t="shared" si="10"/>
        <v>4.3743087915600011E-3</v>
      </c>
      <c r="AH33" s="123">
        <f t="shared" si="4"/>
        <v>0</v>
      </c>
      <c r="AI33" s="120">
        <f t="shared" si="5"/>
        <v>4.2833275470000008E-3</v>
      </c>
    </row>
    <row r="34" spans="1:35" x14ac:dyDescent="0.25">
      <c r="A34" s="2" t="s">
        <v>42</v>
      </c>
      <c r="B34" s="86" t="s">
        <v>8</v>
      </c>
      <c r="C34" s="46"/>
      <c r="D34" s="46"/>
      <c r="E34" s="46"/>
      <c r="F34" s="118">
        <f>'Rohdaten gesamt'!C119</f>
        <v>0</v>
      </c>
      <c r="G34" s="118">
        <f>'Rohdaten gesamt'!D119</f>
        <v>0</v>
      </c>
      <c r="H34" s="118">
        <f>'Rohdaten gesamt'!E119</f>
        <v>0</v>
      </c>
      <c r="I34" s="116">
        <v>0</v>
      </c>
      <c r="J34" s="116">
        <v>0</v>
      </c>
      <c r="K34" s="116">
        <v>0</v>
      </c>
      <c r="L34" s="116">
        <v>0</v>
      </c>
      <c r="M34" s="116">
        <v>0</v>
      </c>
      <c r="N34" s="116">
        <v>0</v>
      </c>
      <c r="O34" s="116">
        <v>0</v>
      </c>
      <c r="P34" s="118">
        <f>'Rohdaten gesamt'!F119</f>
        <v>0</v>
      </c>
      <c r="Q34" s="118">
        <f>'Rohdaten gesamt'!G119</f>
        <v>0</v>
      </c>
      <c r="R34" s="118">
        <f>'Rohdaten gesamt'!H119</f>
        <v>0</v>
      </c>
      <c r="S34" s="116">
        <v>0</v>
      </c>
      <c r="T34" s="116">
        <f t="shared" si="6"/>
        <v>0</v>
      </c>
      <c r="U34" s="118">
        <f>'Rohdaten gesamt'!I119</f>
        <v>0</v>
      </c>
      <c r="V34" s="118">
        <f>'Rohdaten gesamt'!J119</f>
        <v>0</v>
      </c>
      <c r="W34" s="46"/>
      <c r="X34" s="46"/>
      <c r="Y34" s="46"/>
      <c r="Z34" s="46"/>
      <c r="AA34" s="46"/>
      <c r="AB34" s="46"/>
      <c r="AC34" s="46"/>
      <c r="AD34" s="123">
        <f t="shared" si="7"/>
        <v>0</v>
      </c>
      <c r="AE34" s="123">
        <f t="shared" si="8"/>
        <v>0</v>
      </c>
      <c r="AF34" s="123">
        <f t="shared" si="9"/>
        <v>0</v>
      </c>
      <c r="AG34" s="123">
        <f t="shared" si="10"/>
        <v>0</v>
      </c>
      <c r="AH34" s="123">
        <f t="shared" si="4"/>
        <v>0</v>
      </c>
      <c r="AI34" s="123">
        <f t="shared" si="5"/>
        <v>0</v>
      </c>
    </row>
    <row r="35" spans="1:35" x14ac:dyDescent="0.25">
      <c r="A35" s="2" t="s">
        <v>43</v>
      </c>
      <c r="B35" s="86" t="s">
        <v>8</v>
      </c>
      <c r="C35" s="46"/>
      <c r="D35" s="46"/>
      <c r="E35" s="46"/>
      <c r="F35" s="118">
        <f>'Rohdaten gesamt'!C120</f>
        <v>0</v>
      </c>
      <c r="G35" s="118">
        <f>'Rohdaten gesamt'!D120</f>
        <v>0</v>
      </c>
      <c r="H35" s="118">
        <f>'Rohdaten gesamt'!E120</f>
        <v>0</v>
      </c>
      <c r="I35" s="116">
        <v>0</v>
      </c>
      <c r="J35" s="116">
        <v>0</v>
      </c>
      <c r="K35" s="116">
        <v>0</v>
      </c>
      <c r="L35" s="116">
        <v>0</v>
      </c>
      <c r="M35" s="116">
        <v>0</v>
      </c>
      <c r="N35" s="116">
        <v>0</v>
      </c>
      <c r="O35" s="116">
        <v>0</v>
      </c>
      <c r="P35" s="118">
        <f>'Rohdaten gesamt'!F120</f>
        <v>0</v>
      </c>
      <c r="Q35" s="118">
        <f>'Rohdaten gesamt'!G120</f>
        <v>0</v>
      </c>
      <c r="R35" s="118">
        <f>'Rohdaten gesamt'!H120</f>
        <v>0</v>
      </c>
      <c r="S35" s="116">
        <v>0</v>
      </c>
      <c r="T35" s="116">
        <f t="shared" si="6"/>
        <v>0</v>
      </c>
      <c r="U35" s="118">
        <f>'Rohdaten gesamt'!I120</f>
        <v>0</v>
      </c>
      <c r="V35" s="118">
        <f>'Rohdaten gesamt'!J120</f>
        <v>0</v>
      </c>
      <c r="W35" s="46"/>
      <c r="X35" s="46"/>
      <c r="Y35" s="46"/>
      <c r="Z35" s="46"/>
      <c r="AA35" s="46"/>
      <c r="AB35" s="46"/>
      <c r="AC35" s="46"/>
      <c r="AD35" s="123">
        <f t="shared" si="7"/>
        <v>0</v>
      </c>
      <c r="AE35" s="123">
        <f t="shared" si="8"/>
        <v>0</v>
      </c>
      <c r="AF35" s="123">
        <f t="shared" si="9"/>
        <v>0</v>
      </c>
      <c r="AG35" s="123">
        <f t="shared" si="10"/>
        <v>0</v>
      </c>
      <c r="AH35" s="123">
        <f t="shared" si="4"/>
        <v>0</v>
      </c>
      <c r="AI35" s="123">
        <f t="shared" si="5"/>
        <v>0</v>
      </c>
    </row>
    <row r="36" spans="1:35" x14ac:dyDescent="0.25">
      <c r="A36" s="2" t="s">
        <v>44</v>
      </c>
      <c r="B36" s="86" t="s">
        <v>8</v>
      </c>
      <c r="C36" s="46"/>
      <c r="D36" s="46"/>
      <c r="E36" s="46"/>
      <c r="F36" s="118">
        <f>'Rohdaten gesamt'!C121</f>
        <v>0</v>
      </c>
      <c r="G36" s="118">
        <f>'Rohdaten gesamt'!D121</f>
        <v>0</v>
      </c>
      <c r="H36" s="118">
        <f>'Rohdaten gesamt'!E121</f>
        <v>0</v>
      </c>
      <c r="I36" s="116">
        <v>0</v>
      </c>
      <c r="J36" s="116">
        <v>0</v>
      </c>
      <c r="K36" s="116">
        <v>0</v>
      </c>
      <c r="L36" s="116">
        <v>0</v>
      </c>
      <c r="M36" s="116">
        <v>0</v>
      </c>
      <c r="N36" s="116">
        <v>0</v>
      </c>
      <c r="O36" s="116">
        <v>0</v>
      </c>
      <c r="P36" s="118">
        <f>'Rohdaten gesamt'!F121</f>
        <v>0</v>
      </c>
      <c r="Q36" s="118">
        <f>'Rohdaten gesamt'!G121</f>
        <v>0</v>
      </c>
      <c r="R36" s="118">
        <f>'Rohdaten gesamt'!H121</f>
        <v>0</v>
      </c>
      <c r="S36" s="116">
        <v>0</v>
      </c>
      <c r="T36" s="116">
        <f t="shared" si="6"/>
        <v>0</v>
      </c>
      <c r="U36" s="118">
        <f>'Rohdaten gesamt'!I121</f>
        <v>0</v>
      </c>
      <c r="V36" s="118">
        <f>'Rohdaten gesamt'!J121</f>
        <v>0</v>
      </c>
      <c r="W36" s="46"/>
      <c r="X36" s="46"/>
      <c r="Y36" s="46"/>
      <c r="Z36" s="46"/>
      <c r="AA36" s="46"/>
      <c r="AB36" s="46"/>
      <c r="AC36" s="46"/>
      <c r="AD36" s="123">
        <f t="shared" si="7"/>
        <v>0</v>
      </c>
      <c r="AE36" s="123">
        <f t="shared" si="8"/>
        <v>0</v>
      </c>
      <c r="AF36" s="123">
        <f t="shared" si="9"/>
        <v>0</v>
      </c>
      <c r="AG36" s="123">
        <f t="shared" si="10"/>
        <v>0</v>
      </c>
      <c r="AH36" s="123">
        <f t="shared" si="4"/>
        <v>0</v>
      </c>
      <c r="AI36" s="123">
        <f t="shared" si="5"/>
        <v>0</v>
      </c>
    </row>
    <row r="37" spans="1:35" x14ac:dyDescent="0.25">
      <c r="A37" s="2" t="s">
        <v>45</v>
      </c>
      <c r="B37" s="86" t="s">
        <v>9</v>
      </c>
      <c r="C37" s="46"/>
      <c r="D37" s="46"/>
      <c r="E37" s="46"/>
      <c r="F37" s="118">
        <f>'Rohdaten gesamt'!C122</f>
        <v>0</v>
      </c>
      <c r="G37" s="118">
        <f>'Rohdaten gesamt'!D122</f>
        <v>0</v>
      </c>
      <c r="H37" s="107">
        <f>'Rohdaten gesamt'!E122</f>
        <v>29.045000000000002</v>
      </c>
      <c r="I37" s="116">
        <v>0</v>
      </c>
      <c r="J37" s="116">
        <v>0</v>
      </c>
      <c r="K37" s="116">
        <v>0</v>
      </c>
      <c r="L37" s="116">
        <v>0</v>
      </c>
      <c r="M37" s="116">
        <v>0</v>
      </c>
      <c r="N37" s="116">
        <v>0</v>
      </c>
      <c r="O37" s="116">
        <v>0</v>
      </c>
      <c r="P37" s="118">
        <f>'Rohdaten gesamt'!F122</f>
        <v>0</v>
      </c>
      <c r="Q37" s="118">
        <f>'Rohdaten gesamt'!G122</f>
        <v>0</v>
      </c>
      <c r="R37" s="107">
        <f>'Rohdaten gesamt'!H122</f>
        <v>968.10500000000002</v>
      </c>
      <c r="S37" s="116">
        <v>0</v>
      </c>
      <c r="T37" s="116">
        <f t="shared" si="6"/>
        <v>0</v>
      </c>
      <c r="U37" s="118">
        <f>'Rohdaten gesamt'!I122</f>
        <v>0</v>
      </c>
      <c r="V37" s="118">
        <f>'Rohdaten gesamt'!J122</f>
        <v>0</v>
      </c>
      <c r="W37" s="46"/>
      <c r="X37" s="46"/>
      <c r="Y37" s="46"/>
      <c r="Z37" s="46"/>
      <c r="AA37" s="46"/>
      <c r="AB37" s="46"/>
      <c r="AC37" s="46"/>
      <c r="AD37" s="120">
        <f t="shared" si="7"/>
        <v>29.045000000000002</v>
      </c>
      <c r="AE37" s="123">
        <f t="shared" si="8"/>
        <v>0</v>
      </c>
      <c r="AF37" s="120">
        <f t="shared" si="9"/>
        <v>968.10500000000002</v>
      </c>
      <c r="AG37" s="120">
        <f t="shared" si="10"/>
        <v>997.15</v>
      </c>
      <c r="AH37" s="123">
        <f t="shared" si="4"/>
        <v>0</v>
      </c>
      <c r="AI37" s="120">
        <f t="shared" si="5"/>
        <v>29.045000000000002</v>
      </c>
    </row>
    <row r="38" spans="1:35" ht="15.75" thickBot="1" x14ac:dyDescent="0.3">
      <c r="A38" s="114" t="s">
        <v>46</v>
      </c>
      <c r="B38" s="115" t="s">
        <v>9</v>
      </c>
      <c r="C38" s="110"/>
      <c r="D38" s="110"/>
      <c r="E38" s="110"/>
      <c r="F38" s="118">
        <f>'Rohdaten gesamt'!C123</f>
        <v>0</v>
      </c>
      <c r="G38" s="118">
        <f>'Rohdaten gesamt'!D123</f>
        <v>0</v>
      </c>
      <c r="H38" s="107">
        <f>'Rohdaten gesamt'!E123</f>
        <v>73.42</v>
      </c>
      <c r="I38" s="117">
        <v>0</v>
      </c>
      <c r="J38" s="117">
        <v>0</v>
      </c>
      <c r="K38" s="117">
        <v>0</v>
      </c>
      <c r="L38" s="117">
        <v>0</v>
      </c>
      <c r="M38" s="117">
        <v>0</v>
      </c>
      <c r="N38" s="117">
        <v>0</v>
      </c>
      <c r="O38" s="117">
        <v>0</v>
      </c>
      <c r="P38" s="118">
        <f>'Rohdaten gesamt'!F123</f>
        <v>0</v>
      </c>
      <c r="Q38" s="118">
        <f>'Rohdaten gesamt'!G123</f>
        <v>0</v>
      </c>
      <c r="R38" s="107">
        <f>'Rohdaten gesamt'!H123</f>
        <v>2446.5340000000001</v>
      </c>
      <c r="S38" s="117">
        <v>0</v>
      </c>
      <c r="T38" s="117">
        <f t="shared" si="6"/>
        <v>0</v>
      </c>
      <c r="U38" s="118">
        <f>'Rohdaten gesamt'!I123</f>
        <v>0</v>
      </c>
      <c r="V38" s="118">
        <f>'Rohdaten gesamt'!J123</f>
        <v>0</v>
      </c>
      <c r="W38" s="110"/>
      <c r="X38" s="110"/>
      <c r="Y38" s="110"/>
      <c r="Z38" s="110"/>
      <c r="AA38" s="110"/>
      <c r="AB38" s="110"/>
      <c r="AC38" s="110"/>
      <c r="AD38" s="121">
        <f t="shared" si="7"/>
        <v>73.42</v>
      </c>
      <c r="AE38" s="124">
        <f t="shared" si="8"/>
        <v>0</v>
      </c>
      <c r="AF38" s="121">
        <f t="shared" si="9"/>
        <v>2446.5340000000001</v>
      </c>
      <c r="AG38" s="121">
        <f t="shared" si="10"/>
        <v>2519.9540000000002</v>
      </c>
      <c r="AH38" s="124">
        <f t="shared" si="4"/>
        <v>0</v>
      </c>
      <c r="AI38" s="121">
        <f t="shared" si="5"/>
        <v>73.42</v>
      </c>
    </row>
    <row r="39" spans="1:35" x14ac:dyDescent="0.25">
      <c r="A39" s="112" t="s">
        <v>159</v>
      </c>
      <c r="B39" s="113" t="s">
        <v>147</v>
      </c>
      <c r="C39" s="106"/>
      <c r="D39" s="106"/>
      <c r="E39" s="106"/>
      <c r="F39" s="107">
        <f>'Rohdaten gesamt'!C91</f>
        <v>4.5472056999999997E-5</v>
      </c>
      <c r="G39" s="107">
        <f>'Rohdaten gesamt'!D91</f>
        <v>8.0716391000000003E-7</v>
      </c>
      <c r="H39" s="107">
        <f>'Rohdaten gesamt'!E91</f>
        <v>1.8233488999999999E-6</v>
      </c>
      <c r="I39" s="118">
        <v>0</v>
      </c>
      <c r="J39" s="118">
        <v>0</v>
      </c>
      <c r="K39" s="118">
        <v>0</v>
      </c>
      <c r="L39" s="118">
        <v>0</v>
      </c>
      <c r="M39" s="118">
        <v>0</v>
      </c>
      <c r="N39" s="118">
        <v>0</v>
      </c>
      <c r="O39" s="118">
        <v>0</v>
      </c>
      <c r="P39" s="107">
        <f>'Rohdaten gesamt'!F91</f>
        <v>9.2347012999999994E-8</v>
      </c>
      <c r="Q39" s="107">
        <f>'Rohdaten gesamt'!G91</f>
        <v>1.0518091E-6</v>
      </c>
      <c r="R39" s="107">
        <f>'Rohdaten gesamt'!H91</f>
        <v>8.4084313000000003E-7</v>
      </c>
      <c r="S39" s="118">
        <v>0</v>
      </c>
      <c r="T39" s="107">
        <f t="shared" si="6"/>
        <v>-1.0916149079999999E-6</v>
      </c>
      <c r="U39" s="107">
        <f>'Rohdaten gesamt'!I91</f>
        <v>-3.1794608000000002E-8</v>
      </c>
      <c r="V39" s="107">
        <f>'Rohdaten gesamt'!J91</f>
        <v>-1.0598202999999999E-6</v>
      </c>
      <c r="W39" s="106"/>
      <c r="X39" s="106"/>
      <c r="Y39" s="106"/>
      <c r="Z39" s="106"/>
      <c r="AA39" s="106"/>
      <c r="AB39" s="106"/>
      <c r="AC39" s="106"/>
      <c r="AD39" s="122">
        <f t="shared" si="7"/>
        <v>4.810256981E-5</v>
      </c>
      <c r="AE39" s="125">
        <f t="shared" si="8"/>
        <v>0</v>
      </c>
      <c r="AF39" s="122">
        <f t="shared" si="9"/>
        <v>1.984999243E-6</v>
      </c>
      <c r="AG39" s="122">
        <f t="shared" si="10"/>
        <v>5.0087569053000003E-5</v>
      </c>
      <c r="AH39" s="125">
        <f t="shared" si="4"/>
        <v>0</v>
      </c>
      <c r="AI39" s="122">
        <f t="shared" si="5"/>
        <v>4.810256981E-5</v>
      </c>
    </row>
    <row r="40" spans="1:35" x14ac:dyDescent="0.25">
      <c r="A40" s="2" t="s">
        <v>160</v>
      </c>
      <c r="B40" s="86" t="s">
        <v>185</v>
      </c>
      <c r="C40" s="46"/>
      <c r="D40" s="46"/>
      <c r="E40" s="46"/>
      <c r="F40" s="99">
        <f>'Rohdaten gesamt'!C92</f>
        <v>16.142181000000001</v>
      </c>
      <c r="G40" s="99">
        <f>'Rohdaten gesamt'!D92</f>
        <v>0.16657422</v>
      </c>
      <c r="H40" s="99">
        <f>'Rohdaten gesamt'!E92</f>
        <v>0.51187408000000001</v>
      </c>
      <c r="I40" s="116">
        <v>0</v>
      </c>
      <c r="J40" s="116">
        <v>0</v>
      </c>
      <c r="K40" s="116">
        <v>0</v>
      </c>
      <c r="L40" s="116">
        <v>0</v>
      </c>
      <c r="M40" s="116">
        <v>0</v>
      </c>
      <c r="N40" s="116">
        <v>0</v>
      </c>
      <c r="O40" s="116">
        <v>0</v>
      </c>
      <c r="P40" s="99">
        <f>'Rohdaten gesamt'!F92</f>
        <v>2.1082945999999999E-3</v>
      </c>
      <c r="Q40" s="99">
        <f>'Rohdaten gesamt'!G92</f>
        <v>0.26066657999999998</v>
      </c>
      <c r="R40" s="99">
        <f>'Rohdaten gesamt'!H92</f>
        <v>0.10321577</v>
      </c>
      <c r="S40" s="116">
        <v>0</v>
      </c>
      <c r="T40" s="99">
        <f t="shared" si="6"/>
        <v>-15.415516630000001</v>
      </c>
      <c r="U40" s="99">
        <f>'Rohdaten gesamt'!I92</f>
        <v>-0.44899562999999998</v>
      </c>
      <c r="V40" s="99">
        <f>'Rohdaten gesamt'!J92</f>
        <v>-14.966521</v>
      </c>
      <c r="W40" s="46"/>
      <c r="X40" s="46"/>
      <c r="Y40" s="46"/>
      <c r="Z40" s="46"/>
      <c r="AA40" s="46"/>
      <c r="AB40" s="46"/>
      <c r="AC40" s="46"/>
      <c r="AD40" s="120">
        <f t="shared" si="7"/>
        <v>16.8206293</v>
      </c>
      <c r="AE40" s="123">
        <f t="shared" si="8"/>
        <v>0</v>
      </c>
      <c r="AF40" s="120">
        <f t="shared" si="9"/>
        <v>0.36599064459999997</v>
      </c>
      <c r="AG40" s="120">
        <f t="shared" si="10"/>
        <v>17.1866199446</v>
      </c>
      <c r="AH40" s="123">
        <f t="shared" si="4"/>
        <v>0</v>
      </c>
      <c r="AI40" s="120">
        <f t="shared" si="5"/>
        <v>16.8206293</v>
      </c>
    </row>
    <row r="41" spans="1:35" x14ac:dyDescent="0.25">
      <c r="A41" s="2" t="s">
        <v>161</v>
      </c>
      <c r="B41" s="86" t="s">
        <v>150</v>
      </c>
      <c r="C41" s="46"/>
      <c r="D41" s="46"/>
      <c r="E41" s="46"/>
      <c r="F41" s="99">
        <f>'Rohdaten gesamt'!C93+'Rohdaten gesamt'!C94</f>
        <v>1065.3979899999999</v>
      </c>
      <c r="G41" s="99">
        <f>'Rohdaten gesamt'!D93+'Rohdaten gesamt'!D94</f>
        <v>33.430843299999999</v>
      </c>
      <c r="H41" s="99">
        <f>'Rohdaten gesamt'!E93+'Rohdaten gesamt'!E94</f>
        <v>41.013463000000002</v>
      </c>
      <c r="I41" s="116">
        <v>0</v>
      </c>
      <c r="J41" s="116">
        <v>0</v>
      </c>
      <c r="K41" s="116">
        <v>0</v>
      </c>
      <c r="L41" s="116">
        <v>0</v>
      </c>
      <c r="M41" s="116">
        <v>0</v>
      </c>
      <c r="N41" s="116">
        <v>0</v>
      </c>
      <c r="O41" s="116">
        <v>0</v>
      </c>
      <c r="P41" s="99">
        <f>'Rohdaten gesamt'!F93+'Rohdaten gesamt'!F94</f>
        <v>0.66759232000000002</v>
      </c>
      <c r="Q41" s="99">
        <f>'Rohdaten gesamt'!G93+'Rohdaten gesamt'!G94</f>
        <v>54.723914999999998</v>
      </c>
      <c r="R41" s="99">
        <f>'Rohdaten gesamt'!H93+'Rohdaten gesamt'!H94</f>
        <v>87.358127899999999</v>
      </c>
      <c r="S41" s="116">
        <v>0</v>
      </c>
      <c r="T41" s="99">
        <f t="shared" si="6"/>
        <v>-266.48912939999997</v>
      </c>
      <c r="U41" s="99">
        <f>'Rohdaten gesamt'!I93+'Rohdaten gesamt'!I94</f>
        <v>-7.7618194000000003</v>
      </c>
      <c r="V41" s="99">
        <f>'Rohdaten gesamt'!J93+'Rohdaten gesamt'!J94</f>
        <v>-258.72730999999999</v>
      </c>
      <c r="W41" s="46"/>
      <c r="X41" s="46"/>
      <c r="Y41" s="46"/>
      <c r="Z41" s="46"/>
      <c r="AA41" s="46"/>
      <c r="AB41" s="46"/>
      <c r="AC41" s="46"/>
      <c r="AD41" s="120">
        <f t="shared" si="7"/>
        <v>1139.8422963</v>
      </c>
      <c r="AE41" s="123">
        <f t="shared" si="8"/>
        <v>0</v>
      </c>
      <c r="AF41" s="120">
        <f t="shared" si="9"/>
        <v>142.74963521999999</v>
      </c>
      <c r="AG41" s="120">
        <f t="shared" si="10"/>
        <v>1282.5919315200001</v>
      </c>
      <c r="AH41" s="123">
        <f t="shared" si="4"/>
        <v>0</v>
      </c>
      <c r="AI41" s="120">
        <f t="shared" si="5"/>
        <v>1139.8422963</v>
      </c>
    </row>
    <row r="42" spans="1:35" x14ac:dyDescent="0.25">
      <c r="A42" s="2" t="s">
        <v>162</v>
      </c>
      <c r="B42" s="86" t="s">
        <v>152</v>
      </c>
      <c r="C42" s="46"/>
      <c r="D42" s="46"/>
      <c r="E42" s="46"/>
      <c r="F42" s="99">
        <f>'Rohdaten gesamt'!C98</f>
        <v>1.6022754E-6</v>
      </c>
      <c r="G42" s="99">
        <f>'Rohdaten gesamt'!D98</f>
        <v>6.0879866000000003E-8</v>
      </c>
      <c r="H42" s="99">
        <f>'Rohdaten gesamt'!E98</f>
        <v>6.3834666999999999E-8</v>
      </c>
      <c r="I42" s="116">
        <v>0</v>
      </c>
      <c r="J42" s="116">
        <v>0</v>
      </c>
      <c r="K42" s="116">
        <v>0</v>
      </c>
      <c r="L42" s="116">
        <v>0</v>
      </c>
      <c r="M42" s="116">
        <v>0</v>
      </c>
      <c r="N42" s="116">
        <v>0</v>
      </c>
      <c r="O42" s="116">
        <v>0</v>
      </c>
      <c r="P42" s="99">
        <f>'Rohdaten gesamt'!F98</f>
        <v>1.4079706E-9</v>
      </c>
      <c r="Q42" s="99">
        <f>'Rohdaten gesamt'!G98</f>
        <v>1.0144227E-7</v>
      </c>
      <c r="R42" s="99">
        <f>'Rohdaten gesamt'!H98</f>
        <v>1.2660532999999999E-7</v>
      </c>
      <c r="S42" s="116">
        <v>0</v>
      </c>
      <c r="T42" s="99">
        <f>U42+V42</f>
        <v>-2.9000486349999999E-7</v>
      </c>
      <c r="U42" s="99">
        <f>'Rohdaten gesamt'!I98</f>
        <v>-8.4467435000000004E-9</v>
      </c>
      <c r="V42" s="99">
        <f>'Rohdaten gesamt'!J98</f>
        <v>-2.8155812E-7</v>
      </c>
      <c r="W42" s="46"/>
      <c r="X42" s="46"/>
      <c r="Y42" s="46"/>
      <c r="Z42" s="46"/>
      <c r="AA42" s="46"/>
      <c r="AB42" s="46"/>
      <c r="AC42" s="46"/>
      <c r="AD42" s="120">
        <f>F42+G42+H42</f>
        <v>1.726989933E-6</v>
      </c>
      <c r="AE42" s="123">
        <f t="shared" si="8"/>
        <v>0</v>
      </c>
      <c r="AF42" s="120">
        <f t="shared" si="9"/>
        <v>2.2945557059999999E-7</v>
      </c>
      <c r="AG42" s="120">
        <f t="shared" si="10"/>
        <v>1.9564455036E-6</v>
      </c>
      <c r="AH42" s="123">
        <f t="shared" si="4"/>
        <v>0</v>
      </c>
      <c r="AI42" s="120">
        <f t="shared" si="5"/>
        <v>1.726989933E-6</v>
      </c>
    </row>
    <row r="43" spans="1:35" x14ac:dyDescent="0.25">
      <c r="A43" s="2" t="s">
        <v>163</v>
      </c>
      <c r="B43" s="86" t="s">
        <v>152</v>
      </c>
      <c r="C43" s="46"/>
      <c r="D43" s="46"/>
      <c r="E43" s="46"/>
      <c r="F43" s="99">
        <f>'Rohdaten gesamt'!C101</f>
        <v>1.9513466999999998E-6</v>
      </c>
      <c r="G43" s="99">
        <f>'Rohdaten gesamt'!D101</f>
        <v>8.7644235999999996E-8</v>
      </c>
      <c r="H43" s="99">
        <f>'Rohdaten gesamt'!E101</f>
        <v>9.5152568E-8</v>
      </c>
      <c r="I43" s="116">
        <v>0</v>
      </c>
      <c r="J43" s="116">
        <v>0</v>
      </c>
      <c r="K43" s="116">
        <v>0</v>
      </c>
      <c r="L43" s="116">
        <v>0</v>
      </c>
      <c r="M43" s="116">
        <v>0</v>
      </c>
      <c r="N43" s="116">
        <v>0</v>
      </c>
      <c r="O43" s="116">
        <v>0</v>
      </c>
      <c r="P43" s="99">
        <f>'Rohdaten gesamt'!F101</f>
        <v>6.3912046000000004E-10</v>
      </c>
      <c r="Q43" s="99">
        <f>'Rohdaten gesamt'!G101</f>
        <v>1.3005432999999999E-7</v>
      </c>
      <c r="R43" s="99">
        <f>'Rohdaten gesamt'!H101</f>
        <v>8.0658299999999999E-7</v>
      </c>
      <c r="S43" s="116">
        <v>0</v>
      </c>
      <c r="T43" s="99">
        <f t="shared" si="6"/>
        <v>-5.40493067E-7</v>
      </c>
      <c r="U43" s="99">
        <f>'Rohdaten gesamt'!I101</f>
        <v>-1.5742516999999999E-8</v>
      </c>
      <c r="V43" s="99">
        <f>'Rohdaten gesamt'!J101</f>
        <v>-5.2475055000000002E-7</v>
      </c>
      <c r="W43" s="46"/>
      <c r="X43" s="46"/>
      <c r="Y43" s="46"/>
      <c r="Z43" s="46"/>
      <c r="AA43" s="46"/>
      <c r="AB43" s="46"/>
      <c r="AC43" s="46"/>
      <c r="AD43" s="120">
        <f t="shared" si="7"/>
        <v>2.1341435039999999E-6</v>
      </c>
      <c r="AE43" s="123">
        <f t="shared" si="8"/>
        <v>0</v>
      </c>
      <c r="AF43" s="120">
        <f t="shared" si="9"/>
        <v>9.3727645046000001E-7</v>
      </c>
      <c r="AG43" s="120">
        <f t="shared" si="10"/>
        <v>3.07141995446E-6</v>
      </c>
      <c r="AH43" s="123">
        <f t="shared" si="4"/>
        <v>0</v>
      </c>
      <c r="AI43" s="120">
        <f t="shared" si="5"/>
        <v>2.1341435039999999E-6</v>
      </c>
    </row>
    <row r="44" spans="1:35" x14ac:dyDescent="0.25">
      <c r="A44" s="2" t="s">
        <v>164</v>
      </c>
      <c r="B44" s="86" t="s">
        <v>155</v>
      </c>
      <c r="C44" s="46"/>
      <c r="D44" s="46"/>
      <c r="E44" s="46"/>
      <c r="F44" s="99">
        <f>'Rohdaten gesamt'!C104</f>
        <v>104163.17</v>
      </c>
      <c r="G44" s="99">
        <f>'Rohdaten gesamt'!D104</f>
        <v>114.98446</v>
      </c>
      <c r="H44" s="99">
        <f>'Rohdaten gesamt'!E104</f>
        <v>3134.0021999999999</v>
      </c>
      <c r="I44" s="116">
        <v>0</v>
      </c>
      <c r="J44" s="116">
        <v>0</v>
      </c>
      <c r="K44" s="116">
        <v>0</v>
      </c>
      <c r="L44" s="116">
        <v>0</v>
      </c>
      <c r="M44" s="116">
        <v>0</v>
      </c>
      <c r="N44" s="116">
        <v>0</v>
      </c>
      <c r="O44" s="116">
        <v>0</v>
      </c>
      <c r="P44" s="99">
        <f>'Rohdaten gesamt'!F104</f>
        <v>0.33004288999999998</v>
      </c>
      <c r="Q44" s="99">
        <f>'Rohdaten gesamt'!G104</f>
        <v>121.34734</v>
      </c>
      <c r="R44" s="99">
        <f>'Rohdaten gesamt'!H104</f>
        <v>13.84188</v>
      </c>
      <c r="S44" s="116">
        <v>0</v>
      </c>
      <c r="T44" s="99">
        <f t="shared" si="6"/>
        <v>-312.95232630000004</v>
      </c>
      <c r="U44" s="99">
        <f>'Rohdaten gesamt'!I104</f>
        <v>-9.1151163000000004</v>
      </c>
      <c r="V44" s="99">
        <f>'Rohdaten gesamt'!J104</f>
        <v>-303.83721000000003</v>
      </c>
      <c r="W44" s="46"/>
      <c r="X44" s="46"/>
      <c r="Y44" s="46"/>
      <c r="Z44" s="46"/>
      <c r="AA44" s="46"/>
      <c r="AB44" s="46"/>
      <c r="AC44" s="46"/>
      <c r="AD44" s="120">
        <f t="shared" si="7"/>
        <v>107412.15666000001</v>
      </c>
      <c r="AE44" s="123">
        <f t="shared" si="8"/>
        <v>0</v>
      </c>
      <c r="AF44" s="120">
        <f t="shared" si="9"/>
        <v>135.51926288999999</v>
      </c>
      <c r="AG44" s="120">
        <f t="shared" si="10"/>
        <v>107547.67592289</v>
      </c>
      <c r="AH44" s="123">
        <f t="shared" si="4"/>
        <v>0</v>
      </c>
      <c r="AI44" s="120">
        <f t="shared" si="5"/>
        <v>107412.15666000001</v>
      </c>
    </row>
    <row r="46" spans="1:35" x14ac:dyDescent="0.25">
      <c r="A46" s="28" t="s">
        <v>116</v>
      </c>
      <c r="B46" s="16"/>
      <c r="C46" s="16"/>
      <c r="D46" s="16"/>
      <c r="E46" s="16"/>
      <c r="F46" s="18"/>
      <c r="G46" s="18"/>
    </row>
    <row r="48" spans="1:35" x14ac:dyDescent="0.25">
      <c r="A48" s="28" t="s">
        <v>119</v>
      </c>
      <c r="B48" s="16"/>
      <c r="C48" s="16"/>
      <c r="D48" s="16"/>
      <c r="E48" s="16"/>
      <c r="F48" s="18"/>
      <c r="G48" s="18"/>
    </row>
    <row r="49" spans="1:7" x14ac:dyDescent="0.25">
      <c r="A49" s="26" t="s">
        <v>122</v>
      </c>
    </row>
    <row r="50" spans="1:7" x14ac:dyDescent="0.25">
      <c r="A50" s="26" t="s">
        <v>92</v>
      </c>
    </row>
    <row r="51" spans="1:7" x14ac:dyDescent="0.25">
      <c r="A51" s="26" t="s">
        <v>93</v>
      </c>
    </row>
    <row r="52" spans="1:7" x14ac:dyDescent="0.25">
      <c r="A52" s="26" t="s">
        <v>95</v>
      </c>
    </row>
    <row r="53" spans="1:7" x14ac:dyDescent="0.25">
      <c r="A53" s="26" t="s">
        <v>94</v>
      </c>
    </row>
    <row r="54" spans="1:7" x14ac:dyDescent="0.25">
      <c r="A54" s="26" t="s">
        <v>103</v>
      </c>
    </row>
    <row r="55" spans="1:7" x14ac:dyDescent="0.25">
      <c r="A55" s="28" t="s">
        <v>104</v>
      </c>
      <c r="B55" s="16"/>
      <c r="C55" s="16"/>
      <c r="D55" s="16"/>
      <c r="E55" s="16"/>
      <c r="F55" s="18"/>
      <c r="G55" s="18"/>
    </row>
  </sheetData>
  <pageMargins left="0.7" right="0.7" top="0.78740157499999996" bottom="0.78740157499999996"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43"/>
  <sheetViews>
    <sheetView topLeftCell="A10" workbookViewId="0">
      <selection activeCell="P27" sqref="P27:P39"/>
    </sheetView>
  </sheetViews>
  <sheetFormatPr baseColWidth="10" defaultRowHeight="15" x14ac:dyDescent="0.25"/>
  <cols>
    <col min="1" max="1" width="12.140625" customWidth="1"/>
    <col min="2" max="2" width="14.7109375" customWidth="1"/>
    <col min="3" max="5" width="10.28515625" customWidth="1"/>
    <col min="6" max="22" width="10.5703125" customWidth="1"/>
    <col min="23" max="26" width="9.85546875" customWidth="1"/>
    <col min="27" max="33" width="10.5703125" customWidth="1"/>
    <col min="34" max="37" width="9.85546875" customWidth="1"/>
  </cols>
  <sheetData>
    <row r="1" spans="1:37" ht="18.75" x14ac:dyDescent="0.3">
      <c r="A1" s="5" t="s">
        <v>49</v>
      </c>
      <c r="I1" s="5"/>
      <c r="AA1" s="94" t="s">
        <v>309</v>
      </c>
      <c r="AH1" s="77"/>
    </row>
    <row r="2" spans="1:37" ht="15.75" thickBot="1" x14ac:dyDescent="0.3">
      <c r="I2" s="5" t="s">
        <v>50</v>
      </c>
      <c r="T2" s="5" t="s">
        <v>51</v>
      </c>
    </row>
    <row r="3" spans="1:37" ht="36.75" thickBot="1" x14ac:dyDescent="0.3">
      <c r="A3" s="11" t="s">
        <v>52</v>
      </c>
      <c r="B3" s="12" t="s">
        <v>53</v>
      </c>
      <c r="C3" s="12" t="s">
        <v>17</v>
      </c>
      <c r="D3" s="12" t="s">
        <v>18</v>
      </c>
      <c r="E3" s="12" t="s">
        <v>19</v>
      </c>
      <c r="F3" s="12" t="s">
        <v>54</v>
      </c>
      <c r="G3" s="12" t="s">
        <v>55</v>
      </c>
      <c r="H3" s="12" t="s">
        <v>56</v>
      </c>
      <c r="I3" s="12" t="s">
        <v>10</v>
      </c>
      <c r="J3" s="12" t="s">
        <v>11</v>
      </c>
      <c r="K3" s="12" t="s">
        <v>12</v>
      </c>
      <c r="L3" s="12" t="s">
        <v>13</v>
      </c>
      <c r="M3" s="12" t="s">
        <v>14</v>
      </c>
      <c r="N3" s="12" t="s">
        <v>15</v>
      </c>
      <c r="O3" s="12"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
        <v>297</v>
      </c>
      <c r="X3" s="12" t="s">
        <v>307</v>
      </c>
      <c r="Y3" s="12" t="s">
        <v>298</v>
      </c>
      <c r="Z3" s="12" t="s">
        <v>308</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307</v>
      </c>
      <c r="AJ3" s="12" t="s">
        <v>298</v>
      </c>
      <c r="AK3" s="12" t="s">
        <v>308</v>
      </c>
    </row>
    <row r="4" spans="1:37" ht="15.75" thickBot="1" x14ac:dyDescent="0.3">
      <c r="A4" s="53" t="s">
        <v>166</v>
      </c>
      <c r="B4" s="13" t="s">
        <v>60</v>
      </c>
      <c r="C4" s="17" t="str">
        <f>IF(Gesamtüberblick!C8="","",Gesamtüberblick!C8)</f>
        <v/>
      </c>
      <c r="D4" s="17" t="str">
        <f>IF(Gesamtüberblick!D8="","",Gesamtüberblick!D8)</f>
        <v/>
      </c>
      <c r="E4" s="17" t="str">
        <f>IF(Gesamtüberblick!E8="","",Gesamtüberblick!E8)</f>
        <v/>
      </c>
      <c r="F4" s="100">
        <f>IF(Gesamtüberblick!F8="","",Gesamtüberblick!F8)</f>
        <v>-671.45886530000007</v>
      </c>
      <c r="G4" s="100">
        <f>IF(Gesamtüberblick!G8="","",Gesamtüberblick!G8)</f>
        <v>9.1344692071999987</v>
      </c>
      <c r="H4" s="100">
        <f>IF(Gesamtüberblick!H8="","",Gesamtüberblick!H8)</f>
        <v>8.8182608330000001</v>
      </c>
      <c r="I4" s="119">
        <f>IF(Gesamtüberblick!I8="","",Gesamtüberblick!I8)</f>
        <v>0</v>
      </c>
      <c r="J4" s="119">
        <f>IF(Gesamtüberblick!J8="","",Gesamtüberblick!J8)</f>
        <v>0</v>
      </c>
      <c r="K4" s="119">
        <f>IF(Gesamtüberblick!K8="","",Gesamtüberblick!K8)</f>
        <v>0</v>
      </c>
      <c r="L4" s="119">
        <f>IF(Gesamtüberblick!L8="","",Gesamtüberblick!L8)</f>
        <v>0</v>
      </c>
      <c r="M4" s="119">
        <f>IF(Gesamtüberblick!M8="","",Gesamtüberblick!M8)</f>
        <v>0</v>
      </c>
      <c r="N4" s="119">
        <f>IF(Gesamtüberblick!N8="","",Gesamtüberblick!N8)</f>
        <v>0</v>
      </c>
      <c r="O4" s="119">
        <f>IF(Gesamtüberblick!O8="","",Gesamtüberblick!O8)</f>
        <v>0</v>
      </c>
      <c r="P4" s="100">
        <f>IF(Gesamtüberblick!P8="","",Gesamtüberblick!P8)</f>
        <v>0.36023927762699998</v>
      </c>
      <c r="Q4" s="100">
        <f>IF(Gesamtüberblick!Q8="","",Gesamtüberblick!Q8)</f>
        <v>14.289082709699999</v>
      </c>
      <c r="R4" s="100">
        <f>IF(Gesamtüberblick!R8="","",Gesamtüberblick!R8)</f>
        <v>820.09501529060003</v>
      </c>
      <c r="S4" s="119">
        <f>IF(Gesamtüberblick!S8="","",Gesamtüberblick!S8)</f>
        <v>0</v>
      </c>
      <c r="T4" s="100">
        <f>IF(Gesamtüberblick!U8="","",Gesamtüberblick!U8)</f>
        <v>-3.7752227116000001</v>
      </c>
      <c r="U4" s="100">
        <f>IF(Gesamtüberblick!V8="","",Gesamtüberblick!V8)</f>
        <v>-125.84075372</v>
      </c>
      <c r="V4" s="100">
        <f>IF(Gesamtüberblick!T8="","",Gesamtüberblick!T8)</f>
        <v>-129.61597643159999</v>
      </c>
      <c r="W4" s="100">
        <f>IF(Gesamtüberblick!$AD8="","",Gesamtüberblick!$AD8)</f>
        <v>-653.50613525980009</v>
      </c>
      <c r="X4" s="119">
        <f>IF(Gesamtüberblick!$AE8="","",Gesamtüberblick!$AE8)</f>
        <v>0</v>
      </c>
      <c r="Y4" s="100">
        <f>IF(Gesamtüberblick!AF8="","",Gesamtüberblick!AF8)</f>
        <v>834.744337277927</v>
      </c>
      <c r="Z4" s="100">
        <f>IF(Gesamtüberblick!AG8="","",Gesamtüberblick!AG8)</f>
        <v>181.23820201812691</v>
      </c>
      <c r="AA4" s="100" t="str">
        <f>IF(Gesamtüberblick!W8="","",Gesamtüberblick!W8)</f>
        <v/>
      </c>
      <c r="AB4" s="100" t="str">
        <f>IF(Gesamtüberblick!X8="","",Gesamtüberblick!X8)</f>
        <v/>
      </c>
      <c r="AC4" s="100" t="str">
        <f>IF(Gesamtüberblick!Y8="","",Gesamtüberblick!Y8)</f>
        <v/>
      </c>
      <c r="AD4" s="100" t="str">
        <f>IF(Gesamtüberblick!Z8="","",Gesamtüberblick!Z8)</f>
        <v/>
      </c>
      <c r="AE4" s="100" t="str">
        <f>IF(Gesamtüberblick!AB8="","",Gesamtüberblick!AB8)</f>
        <v/>
      </c>
      <c r="AF4" s="100" t="str">
        <f>IF(Gesamtüberblick!AC8="","",Gesamtüberblick!AC8)</f>
        <v/>
      </c>
      <c r="AG4" s="100" t="str">
        <f>IF(Gesamtüberblick!AA8="","",Gesamtüberblick!AA8)</f>
        <v/>
      </c>
      <c r="AH4" s="100">
        <f>IF(Gesamtüberblick!$AD8="","",Gesamtüberblick!$AD8)</f>
        <v>-653.50613525980009</v>
      </c>
      <c r="AI4" s="119">
        <f>IF(Gesamtüberblick!$AE8="","",Gesamtüberblick!$AE8)</f>
        <v>0</v>
      </c>
      <c r="AJ4" s="119">
        <f>IF(Gesamtüberblick!AH8="","",Gesamtüberblick!AH8)</f>
        <v>0</v>
      </c>
      <c r="AK4" s="100">
        <f>IF(Gesamtüberblick!AI8="","",Gesamtüberblick!AI8)</f>
        <v>-653.50613525980009</v>
      </c>
    </row>
    <row r="5" spans="1:37" ht="15.75" thickBot="1" x14ac:dyDescent="0.3">
      <c r="A5" s="53" t="s">
        <v>98</v>
      </c>
      <c r="B5" s="13" t="s">
        <v>60</v>
      </c>
      <c r="C5" s="17" t="str">
        <f>IF(Gesamtüberblick!C9="","",Gesamtüberblick!C9)</f>
        <v/>
      </c>
      <c r="D5" s="17" t="str">
        <f>IF(Gesamtüberblick!D9="","",Gesamtüberblick!D9)</f>
        <v/>
      </c>
      <c r="E5" s="17" t="str">
        <f>IF(Gesamtüberblick!E9="","",Gesamtüberblick!E9)</f>
        <v/>
      </c>
      <c r="F5" s="100">
        <f>IF(Gesamtüberblick!F9="","",Gesamtüberblick!F9)</f>
        <v>141.00013999999999</v>
      </c>
      <c r="G5" s="100">
        <f>IF(Gesamtüberblick!G9="","",Gesamtüberblick!G9)</f>
        <v>9.1313046999999994</v>
      </c>
      <c r="H5" s="100">
        <f>IF(Gesamtüberblick!H9="","",Gesamtüberblick!H9)</f>
        <v>8.7868838</v>
      </c>
      <c r="I5" s="119">
        <f>IF(Gesamtüberblick!I9="","",Gesamtüberblick!I9)</f>
        <v>0</v>
      </c>
      <c r="J5" s="119">
        <f>IF(Gesamtüberblick!J9="","",Gesamtüberblick!J9)</f>
        <v>0</v>
      </c>
      <c r="K5" s="119">
        <f>IF(Gesamtüberblick!K9="","",Gesamtüberblick!K9)</f>
        <v>0</v>
      </c>
      <c r="L5" s="119">
        <f>IF(Gesamtüberblick!L9="","",Gesamtüberblick!L9)</f>
        <v>0</v>
      </c>
      <c r="M5" s="119">
        <f>IF(Gesamtüberblick!M9="","",Gesamtüberblick!M9)</f>
        <v>0</v>
      </c>
      <c r="N5" s="119">
        <f>IF(Gesamtüberblick!N9="","",Gesamtüberblick!N9)</f>
        <v>0</v>
      </c>
      <c r="O5" s="119">
        <f>IF(Gesamtüberblick!O9="","",Gesamtüberblick!O9)</f>
        <v>0</v>
      </c>
      <c r="P5" s="100">
        <f>IF(Gesamtüberblick!P9="","",Gesamtüberblick!P9)</f>
        <v>0.36020796999999999</v>
      </c>
      <c r="Q5" s="100">
        <f>IF(Gesamtüberblick!Q9="","",Gesamtüberblick!Q9)</f>
        <v>14.284331999999999</v>
      </c>
      <c r="R5" s="100">
        <f>IF(Gesamtüberblick!R9="","",Gesamtüberblick!R9)</f>
        <v>6.6039487000000001</v>
      </c>
      <c r="S5" s="119">
        <f>IF(Gesamtüberblick!S9="","",Gesamtüberblick!S9)</f>
        <v>0</v>
      </c>
      <c r="T5" s="100">
        <f>IF(Gesamtüberblick!U9="","",Gesamtüberblick!U9)</f>
        <v>-3.7727580999999999</v>
      </c>
      <c r="U5" s="100">
        <f>IF(Gesamtüberblick!V9="","",Gesamtüberblick!V9)</f>
        <v>-125.7586</v>
      </c>
      <c r="V5" s="100">
        <f>IF(Gesamtüberblick!T9="","",Gesamtüberblick!T9)</f>
        <v>-129.53135810000001</v>
      </c>
      <c r="W5" s="100">
        <f>IF(Gesamtüberblick!$AD9="","",Gesamtüberblick!$AD9)</f>
        <v>158.91832849999997</v>
      </c>
      <c r="X5" s="119">
        <f>IF(Gesamtüberblick!$AE9="","",Gesamtüberblick!$AE9)</f>
        <v>0</v>
      </c>
      <c r="Y5" s="100">
        <f>IF(Gesamtüberblick!AF9="","",Gesamtüberblick!AF9)</f>
        <v>21.24848867</v>
      </c>
      <c r="Z5" s="100">
        <f>IF(Gesamtüberblick!AG9="","",Gesamtüberblick!AG9)</f>
        <v>180.16681716999997</v>
      </c>
      <c r="AA5" s="100" t="str">
        <f>IF(Gesamtüberblick!W9="","",Gesamtüberblick!W9)</f>
        <v/>
      </c>
      <c r="AB5" s="100" t="str">
        <f>IF(Gesamtüberblick!X9="","",Gesamtüberblick!X9)</f>
        <v/>
      </c>
      <c r="AC5" s="100" t="str">
        <f>IF(Gesamtüberblick!Y9="","",Gesamtüberblick!Y9)</f>
        <v/>
      </c>
      <c r="AD5" s="100" t="str">
        <f>IF(Gesamtüberblick!Z9="","",Gesamtüberblick!Z9)</f>
        <v/>
      </c>
      <c r="AE5" s="100" t="str">
        <f>IF(Gesamtüberblick!AB9="","",Gesamtüberblick!AB9)</f>
        <v/>
      </c>
      <c r="AF5" s="100" t="str">
        <f>IF(Gesamtüberblick!AC9="","",Gesamtüberblick!AC9)</f>
        <v/>
      </c>
      <c r="AG5" s="100" t="str">
        <f>IF(Gesamtüberblick!AA9="","",Gesamtüberblick!AA9)</f>
        <v/>
      </c>
      <c r="AH5" s="100">
        <f>IF(Gesamtüberblick!$AD9="","",Gesamtüberblick!$AD9)</f>
        <v>158.91832849999997</v>
      </c>
      <c r="AI5" s="119">
        <f>IF(Gesamtüberblick!$AE9="","",Gesamtüberblick!$AE9)</f>
        <v>0</v>
      </c>
      <c r="AJ5" s="119">
        <f>IF(Gesamtüberblick!AH9="","",Gesamtüberblick!AH9)</f>
        <v>0</v>
      </c>
      <c r="AK5" s="100">
        <f>IF(Gesamtüberblick!AI9="","",Gesamtüberblick!AI9)</f>
        <v>158.91832849999997</v>
      </c>
    </row>
    <row r="6" spans="1:37" ht="15.75" thickBot="1" x14ac:dyDescent="0.3">
      <c r="A6" s="53" t="s">
        <v>99</v>
      </c>
      <c r="B6" s="13" t="s">
        <v>60</v>
      </c>
      <c r="C6" s="17" t="str">
        <f>IF(Gesamtüberblick!C10="","",Gesamtüberblick!C10)</f>
        <v/>
      </c>
      <c r="D6" s="17" t="str">
        <f>IF(Gesamtüberblick!D10="","",Gesamtüberblick!D10)</f>
        <v/>
      </c>
      <c r="E6" s="17" t="str">
        <f>IF(Gesamtüberblick!E10="","",Gesamtüberblick!E10)</f>
        <v/>
      </c>
      <c r="F6" s="100">
        <f>IF(Gesamtüberblick!F10="","",Gesamtüberblick!F10)</f>
        <v>-813.49</v>
      </c>
      <c r="G6" s="119">
        <f>IF(Gesamtüberblick!G10="","",Gesamtüberblick!G10)</f>
        <v>0</v>
      </c>
      <c r="H6" s="119">
        <f>IF(Gesamtüberblick!H10="","",Gesamtüberblick!H10)</f>
        <v>0</v>
      </c>
      <c r="I6" s="119">
        <f>IF(Gesamtüberblick!I10="","",Gesamtüberblick!I10)</f>
        <v>0</v>
      </c>
      <c r="J6" s="119">
        <f>IF(Gesamtüberblick!J10="","",Gesamtüberblick!J10)</f>
        <v>0</v>
      </c>
      <c r="K6" s="119">
        <f>IF(Gesamtüberblick!K10="","",Gesamtüberblick!K10)</f>
        <v>0</v>
      </c>
      <c r="L6" s="119">
        <f>IF(Gesamtüberblick!L10="","",Gesamtüberblick!L10)</f>
        <v>0</v>
      </c>
      <c r="M6" s="119">
        <f>IF(Gesamtüberblick!M10="","",Gesamtüberblick!M10)</f>
        <v>0</v>
      </c>
      <c r="N6" s="119">
        <f>IF(Gesamtüberblick!N10="","",Gesamtüberblick!N10)</f>
        <v>0</v>
      </c>
      <c r="O6" s="119">
        <f>IF(Gesamtüberblick!O10="","",Gesamtüberblick!O10)</f>
        <v>0</v>
      </c>
      <c r="P6" s="100">
        <f>IF(Gesamtüberblick!P10="","",Gesamtüberblick!P10)</f>
        <v>0</v>
      </c>
      <c r="Q6" s="100">
        <f>IF(Gesamtüberblick!Q10="","",Gesamtüberblick!Q10)</f>
        <v>0</v>
      </c>
      <c r="R6" s="100">
        <f>IF(Gesamtüberblick!R10="","",Gesamtüberblick!R10)</f>
        <v>813.49</v>
      </c>
      <c r="S6" s="119">
        <f>IF(Gesamtüberblick!S10="","",Gesamtüberblick!S10)</f>
        <v>0</v>
      </c>
      <c r="T6" s="100">
        <f>IF(Gesamtüberblick!U10="","",Gesamtüberblick!U10)</f>
        <v>0</v>
      </c>
      <c r="U6" s="100">
        <f>IF(Gesamtüberblick!V10="","",Gesamtüberblick!V10)</f>
        <v>0</v>
      </c>
      <c r="V6" s="100">
        <f>IF(Gesamtüberblick!T10="","",Gesamtüberblick!T10)</f>
        <v>0</v>
      </c>
      <c r="W6" s="100">
        <f>IF(Gesamtüberblick!$AD10="","",Gesamtüberblick!$AD10)</f>
        <v>-813.49</v>
      </c>
      <c r="X6" s="119">
        <f>IF(Gesamtüberblick!$AE10="","",Gesamtüberblick!$AE10)</f>
        <v>0</v>
      </c>
      <c r="Y6" s="100">
        <f>IF(Gesamtüberblick!AF10="","",Gesamtüberblick!AF10)</f>
        <v>813.49</v>
      </c>
      <c r="Z6" s="119">
        <v>0</v>
      </c>
      <c r="AA6" s="100" t="str">
        <f>IF(Gesamtüberblick!W10="","",Gesamtüberblick!W10)</f>
        <v/>
      </c>
      <c r="AB6" s="100" t="str">
        <f>IF(Gesamtüberblick!X10="","",Gesamtüberblick!X10)</f>
        <v/>
      </c>
      <c r="AC6" s="100" t="str">
        <f>IF(Gesamtüberblick!Y10="","",Gesamtüberblick!Y10)</f>
        <v/>
      </c>
      <c r="AD6" s="100" t="str">
        <f>IF(Gesamtüberblick!Z10="","",Gesamtüberblick!Z10)</f>
        <v/>
      </c>
      <c r="AE6" s="100" t="str">
        <f>IF(Gesamtüberblick!AB10="","",Gesamtüberblick!AB10)</f>
        <v/>
      </c>
      <c r="AF6" s="100" t="str">
        <f>IF(Gesamtüberblick!AC10="","",Gesamtüberblick!AC10)</f>
        <v/>
      </c>
      <c r="AG6" s="100" t="str">
        <f>IF(Gesamtüberblick!AA10="","",Gesamtüberblick!AA10)</f>
        <v/>
      </c>
      <c r="AH6" s="100">
        <f>IF(Gesamtüberblick!$AD10="","",Gesamtüberblick!$AD10)</f>
        <v>-813.49</v>
      </c>
      <c r="AI6" s="119">
        <f>IF(Gesamtüberblick!$AE10="","",Gesamtüberblick!$AE10)</f>
        <v>0</v>
      </c>
      <c r="AJ6" s="119">
        <f>IF(Gesamtüberblick!AH10="","",Gesamtüberblick!AH10)</f>
        <v>0</v>
      </c>
      <c r="AK6" s="100">
        <f>IF(Gesamtüberblick!AI10="","",Gesamtüberblick!AI10)</f>
        <v>-813.49</v>
      </c>
    </row>
    <row r="7" spans="1:37" ht="15.75" thickBot="1" x14ac:dyDescent="0.3">
      <c r="A7" s="53" t="s">
        <v>128</v>
      </c>
      <c r="B7" s="13" t="s">
        <v>60</v>
      </c>
      <c r="C7" s="17" t="str">
        <f>IF(Gesamtüberblick!C11="","",Gesamtüberblick!C11)</f>
        <v/>
      </c>
      <c r="D7" s="17" t="str">
        <f>IF(Gesamtüberblick!D11="","",Gesamtüberblick!D11)</f>
        <v/>
      </c>
      <c r="E7" s="17" t="str">
        <f>IF(Gesamtüberblick!E11="","",Gesamtüberblick!E11)</f>
        <v/>
      </c>
      <c r="F7" s="100">
        <f>IF(Gesamtüberblick!F11="","",Gesamtüberblick!F11)</f>
        <v>1.0309946999999999</v>
      </c>
      <c r="G7" s="100">
        <f>IF(Gesamtüberblick!G11="","",Gesamtüberblick!G11)</f>
        <v>3.1645072000000001E-3</v>
      </c>
      <c r="H7" s="100">
        <f>IF(Gesamtüberblick!H11="","",Gesamtüberblick!H11)</f>
        <v>3.1377032999999999E-2</v>
      </c>
      <c r="I7" s="119">
        <f>IF(Gesamtüberblick!I11="","",Gesamtüberblick!I11)</f>
        <v>0</v>
      </c>
      <c r="J7" s="119">
        <f>IF(Gesamtüberblick!J11="","",Gesamtüberblick!J11)</f>
        <v>0</v>
      </c>
      <c r="K7" s="119">
        <f>IF(Gesamtüberblick!K11="","",Gesamtüberblick!K11)</f>
        <v>0</v>
      </c>
      <c r="L7" s="119">
        <f>IF(Gesamtüberblick!L11="","",Gesamtüberblick!L11)</f>
        <v>0</v>
      </c>
      <c r="M7" s="119">
        <f>IF(Gesamtüberblick!M11="","",Gesamtüberblick!M11)</f>
        <v>0</v>
      </c>
      <c r="N7" s="119">
        <f>IF(Gesamtüberblick!N11="","",Gesamtüberblick!N11)</f>
        <v>0</v>
      </c>
      <c r="O7" s="119">
        <f>IF(Gesamtüberblick!O11="","",Gesamtüberblick!O11)</f>
        <v>0</v>
      </c>
      <c r="P7" s="100">
        <f>IF(Gesamtüberblick!P11="","",Gesamtüberblick!P11)</f>
        <v>3.1307626999999999E-5</v>
      </c>
      <c r="Q7" s="100">
        <f>IF(Gesamtüberblick!Q11="","",Gesamtüberblick!Q11)</f>
        <v>4.7507097000000003E-3</v>
      </c>
      <c r="R7" s="100">
        <f>IF(Gesamtüberblick!R11="","",Gesamtüberblick!R11)</f>
        <v>1.0665906000000001E-3</v>
      </c>
      <c r="S7" s="119">
        <f>IF(Gesamtüberblick!S11="","",Gesamtüberblick!S11)</f>
        <v>0</v>
      </c>
      <c r="T7" s="100">
        <f>IF(Gesamtüberblick!U11="","",Gesamtüberblick!U11)</f>
        <v>-2.4646116E-3</v>
      </c>
      <c r="U7" s="100">
        <f>IF(Gesamtüberblick!V11="","",Gesamtüberblick!V11)</f>
        <v>-8.215372E-2</v>
      </c>
      <c r="V7" s="100">
        <f>IF(Gesamtüberblick!T11="","",Gesamtüberblick!T11)</f>
        <v>-8.4618331599999999E-2</v>
      </c>
      <c r="W7" s="100">
        <f>IF(Gesamtüberblick!$AD11="","",Gesamtüberblick!$AD11)</f>
        <v>1.0655362401999999</v>
      </c>
      <c r="X7" s="119">
        <f>IF(Gesamtüberblick!$AE11="","",Gesamtüberblick!$AE11)</f>
        <v>0</v>
      </c>
      <c r="Y7" s="100">
        <f>IF(Gesamtüberblick!AF11="","",Gesamtüberblick!AF11)</f>
        <v>5.8486079270000007E-3</v>
      </c>
      <c r="Z7" s="100">
        <f>IF(Gesamtüberblick!AG11="","",Gesamtüberblick!AG11)</f>
        <v>1.0713848481269999</v>
      </c>
      <c r="AA7" s="100" t="str">
        <f>IF(Gesamtüberblick!W11="","",Gesamtüberblick!W11)</f>
        <v/>
      </c>
      <c r="AB7" s="100" t="str">
        <f>IF(Gesamtüberblick!X11="","",Gesamtüberblick!X11)</f>
        <v/>
      </c>
      <c r="AC7" s="100" t="str">
        <f>IF(Gesamtüberblick!Y11="","",Gesamtüberblick!Y11)</f>
        <v/>
      </c>
      <c r="AD7" s="100" t="str">
        <f>IF(Gesamtüberblick!Z11="","",Gesamtüberblick!Z11)</f>
        <v/>
      </c>
      <c r="AE7" s="100" t="str">
        <f>IF(Gesamtüberblick!AB11="","",Gesamtüberblick!AB11)</f>
        <v/>
      </c>
      <c r="AF7" s="100" t="str">
        <f>IF(Gesamtüberblick!AC11="","",Gesamtüberblick!AC11)</f>
        <v/>
      </c>
      <c r="AG7" s="100" t="str">
        <f>IF(Gesamtüberblick!AA11="","",Gesamtüberblick!AA11)</f>
        <v/>
      </c>
      <c r="AH7" s="100">
        <f>IF(Gesamtüberblick!$AD11="","",Gesamtüberblick!$AD11)</f>
        <v>1.0655362401999999</v>
      </c>
      <c r="AI7" s="119">
        <f>IF(Gesamtüberblick!$AE11="","",Gesamtüberblick!$AE11)</f>
        <v>0</v>
      </c>
      <c r="AJ7" s="119">
        <f>IF(Gesamtüberblick!AH11="","",Gesamtüberblick!AH11)</f>
        <v>0</v>
      </c>
      <c r="AK7" s="100">
        <f>IF(Gesamtüberblick!AI11="","",Gesamtüberblick!AI11)</f>
        <v>1.0655362401999999</v>
      </c>
    </row>
    <row r="8" spans="1:37" ht="15.75" thickBot="1" x14ac:dyDescent="0.3">
      <c r="A8" s="53" t="s">
        <v>20</v>
      </c>
      <c r="B8" s="13" t="s">
        <v>58</v>
      </c>
      <c r="C8" s="17" t="str">
        <f>IF(Gesamtüberblick!C12="","",Gesamtüberblick!C12)</f>
        <v/>
      </c>
      <c r="D8" s="17" t="str">
        <f>IF(Gesamtüberblick!D12="","",Gesamtüberblick!D12)</f>
        <v/>
      </c>
      <c r="E8" s="17" t="str">
        <f>IF(Gesamtüberblick!E12="","",Gesamtüberblick!E12)</f>
        <v/>
      </c>
      <c r="F8" s="100">
        <f>IF(Gesamtüberblick!F12="","",Gesamtüberblick!F12)</f>
        <v>5.6327033999999999E-6</v>
      </c>
      <c r="G8" s="100">
        <f>IF(Gesamtüberblick!G12="","",Gesamtüberblick!G12)</f>
        <v>1.8697669999999999E-7</v>
      </c>
      <c r="H8" s="100">
        <f>IF(Gesamtüberblick!H12="","",Gesamtüberblick!H12)</f>
        <v>2.1126298999999999E-7</v>
      </c>
      <c r="I8" s="119">
        <f>IF(Gesamtüberblick!I12="","",Gesamtüberblick!I12)</f>
        <v>0</v>
      </c>
      <c r="J8" s="119">
        <f>IF(Gesamtüberblick!J12="","",Gesamtüberblick!J12)</f>
        <v>0</v>
      </c>
      <c r="K8" s="119">
        <f>IF(Gesamtüberblick!K12="","",Gesamtüberblick!K12)</f>
        <v>0</v>
      </c>
      <c r="L8" s="119">
        <f>IF(Gesamtüberblick!L12="","",Gesamtüberblick!L12)</f>
        <v>0</v>
      </c>
      <c r="M8" s="119">
        <f>IF(Gesamtüberblick!M12="","",Gesamtüberblick!M12)</f>
        <v>0</v>
      </c>
      <c r="N8" s="119">
        <f>IF(Gesamtüberblick!N12="","",Gesamtüberblick!N12)</f>
        <v>0</v>
      </c>
      <c r="O8" s="119">
        <f>IF(Gesamtüberblick!O12="","",Gesamtüberblick!O12)</f>
        <v>0</v>
      </c>
      <c r="P8" s="100">
        <f>IF(Gesamtüberblick!P12="","",Gesamtüberblick!P12)</f>
        <v>5.5121632999999999E-9</v>
      </c>
      <c r="Q8" s="100">
        <f>IF(Gesamtüberblick!Q12="","",Gesamtüberblick!Q12)</f>
        <v>2.8401419000000002E-7</v>
      </c>
      <c r="R8" s="100">
        <f>IF(Gesamtüberblick!R12="","",Gesamtüberblick!R12)</f>
        <v>9.2044232999999998E-8</v>
      </c>
      <c r="S8" s="119">
        <f>IF(Gesamtüberblick!S12="","",Gesamtüberblick!S12)</f>
        <v>0</v>
      </c>
      <c r="T8" s="100">
        <f>IF(Gesamtüberblick!U12="","",Gesamtüberblick!U12)</f>
        <v>-1.6120529000000001E-7</v>
      </c>
      <c r="U8" s="100">
        <f>IF(Gesamtüberblick!V12="","",Gesamtüberblick!V12)</f>
        <v>-5.3735097000000003E-6</v>
      </c>
      <c r="V8" s="100">
        <f>IF(Gesamtüberblick!T12="","",Gesamtüberblick!T12)</f>
        <v>-5.5347149900000001E-6</v>
      </c>
      <c r="W8" s="100">
        <f>IF(Gesamtüberblick!$AD12="","",Gesamtüberblick!$AD12)</f>
        <v>6.0309430899999995E-6</v>
      </c>
      <c r="X8" s="119">
        <f>IF(Gesamtüberblick!$AE12="","",Gesamtüberblick!$AE12)</f>
        <v>0</v>
      </c>
      <c r="Y8" s="100">
        <f>IF(Gesamtüberblick!AF12="","",Gesamtüberblick!AF12)</f>
        <v>3.8157058630000001E-7</v>
      </c>
      <c r="Z8" s="100">
        <f>IF(Gesamtüberblick!AG12="","",Gesamtüberblick!AG12)</f>
        <v>6.4125136762999997E-6</v>
      </c>
      <c r="AA8" s="100" t="str">
        <f>IF(Gesamtüberblick!W12="","",Gesamtüberblick!W12)</f>
        <v/>
      </c>
      <c r="AB8" s="100" t="str">
        <f>IF(Gesamtüberblick!X12="","",Gesamtüberblick!X12)</f>
        <v/>
      </c>
      <c r="AC8" s="100" t="str">
        <f>IF(Gesamtüberblick!Y12="","",Gesamtüberblick!Y12)</f>
        <v/>
      </c>
      <c r="AD8" s="100" t="str">
        <f>IF(Gesamtüberblick!Z12="","",Gesamtüberblick!Z12)</f>
        <v/>
      </c>
      <c r="AE8" s="100" t="str">
        <f>IF(Gesamtüberblick!AB12="","",Gesamtüberblick!AB12)</f>
        <v/>
      </c>
      <c r="AF8" s="100" t="str">
        <f>IF(Gesamtüberblick!AC12="","",Gesamtüberblick!AC12)</f>
        <v/>
      </c>
      <c r="AG8" s="100" t="str">
        <f>IF(Gesamtüberblick!AA12="","",Gesamtüberblick!AA12)</f>
        <v/>
      </c>
      <c r="AH8" s="100">
        <f>IF(Gesamtüberblick!$AD12="","",Gesamtüberblick!$AD12)</f>
        <v>6.0309430899999995E-6</v>
      </c>
      <c r="AI8" s="119">
        <f>IF(Gesamtüberblick!$AE12="","",Gesamtüberblick!$AE12)</f>
        <v>0</v>
      </c>
      <c r="AJ8" s="119">
        <f>IF(Gesamtüberblick!AH12="","",Gesamtüberblick!AH12)</f>
        <v>0</v>
      </c>
      <c r="AK8" s="100">
        <f>IF(Gesamtüberblick!AI12="","",Gesamtüberblick!AI12)</f>
        <v>6.0309430899999995E-6</v>
      </c>
    </row>
    <row r="9" spans="1:37" ht="15.75" thickBot="1" x14ac:dyDescent="0.3">
      <c r="A9" s="53" t="s">
        <v>21</v>
      </c>
      <c r="B9" s="13" t="s">
        <v>186</v>
      </c>
      <c r="C9" s="17" t="str">
        <f>IF(Gesamtüberblick!C13="","",Gesamtüberblick!C13)</f>
        <v/>
      </c>
      <c r="D9" s="17" t="str">
        <f>IF(Gesamtüberblick!D13="","",Gesamtüberblick!D13)</f>
        <v/>
      </c>
      <c r="E9" s="17" t="str">
        <f>IF(Gesamtüberblick!E13="","",Gesamtüberblick!E13)</f>
        <v/>
      </c>
      <c r="F9" s="100">
        <f>IF(Gesamtüberblick!F13="","",Gesamtüberblick!F13)</f>
        <v>0.88905670999999997</v>
      </c>
      <c r="G9" s="100">
        <f>IF(Gesamtüberblick!G13="","",Gesamtüberblick!G13)</f>
        <v>2.0600418999999998E-2</v>
      </c>
      <c r="H9" s="100">
        <f>IF(Gesamtüberblick!H13="","",Gesamtüberblick!H13)</f>
        <v>4.4039433000000003E-2</v>
      </c>
      <c r="I9" s="119">
        <f>IF(Gesamtüberblick!I13="","",Gesamtüberblick!I13)</f>
        <v>0</v>
      </c>
      <c r="J9" s="119">
        <f>IF(Gesamtüberblick!J13="","",Gesamtüberblick!J13)</f>
        <v>0</v>
      </c>
      <c r="K9" s="119">
        <f>IF(Gesamtüberblick!K13="","",Gesamtüberblick!K13)</f>
        <v>0</v>
      </c>
      <c r="L9" s="119">
        <f>IF(Gesamtüberblick!L13="","",Gesamtüberblick!L13)</f>
        <v>0</v>
      </c>
      <c r="M9" s="119">
        <f>IF(Gesamtüberblick!M13="","",Gesamtüberblick!M13)</f>
        <v>0</v>
      </c>
      <c r="N9" s="119">
        <f>IF(Gesamtüberblick!N13="","",Gesamtüberblick!N13)</f>
        <v>0</v>
      </c>
      <c r="O9" s="119">
        <f>IF(Gesamtüberblick!O13="","",Gesamtüberblick!O13)</f>
        <v>0</v>
      </c>
      <c r="P9" s="100">
        <f>IF(Gesamtüberblick!P13="","",Gesamtüberblick!P13)</f>
        <v>3.2503713999999999E-3</v>
      </c>
      <c r="Q9" s="100">
        <f>IF(Gesamtüberblick!Q13="","",Gesamtüberblick!Q13)</f>
        <v>2.9749679000000001E-2</v>
      </c>
      <c r="R9" s="100">
        <f>IF(Gesamtüberblick!R13="","",Gesamtüberblick!R13)</f>
        <v>7.7109868999999998E-2</v>
      </c>
      <c r="S9" s="119">
        <f>IF(Gesamtüberblick!S13="","",Gesamtüberblick!S13)</f>
        <v>0</v>
      </c>
      <c r="T9" s="100">
        <f>IF(Gesamtüberblick!U13="","",Gesamtüberblick!U13)</f>
        <v>-6.1947456999999996E-3</v>
      </c>
      <c r="U9" s="100">
        <f>IF(Gesamtüberblick!V13="","",Gesamtüberblick!V13)</f>
        <v>-0.20649152000000001</v>
      </c>
      <c r="V9" s="100">
        <f>IF(Gesamtüberblick!T13="","",Gesamtüberblick!T13)</f>
        <v>-0.21268626570000002</v>
      </c>
      <c r="W9" s="100">
        <f>IF(Gesamtüberblick!$AD13="","",Gesamtüberblick!$AD13)</f>
        <v>0.95369656199999997</v>
      </c>
      <c r="X9" s="119">
        <f>IF(Gesamtüberblick!$AE13="","",Gesamtüberblick!$AE13)</f>
        <v>0</v>
      </c>
      <c r="Y9" s="100">
        <f>IF(Gesamtüberblick!AF13="","",Gesamtüberblick!AF13)</f>
        <v>0.11010991940000001</v>
      </c>
      <c r="Z9" s="100">
        <f>IF(Gesamtüberblick!AG13="","",Gesamtüberblick!AG13)</f>
        <v>1.0638064813999999</v>
      </c>
      <c r="AA9" s="100" t="str">
        <f>IF(Gesamtüberblick!W13="","",Gesamtüberblick!W13)</f>
        <v/>
      </c>
      <c r="AB9" s="100" t="str">
        <f>IF(Gesamtüberblick!X13="","",Gesamtüberblick!X13)</f>
        <v/>
      </c>
      <c r="AC9" s="100" t="str">
        <f>IF(Gesamtüberblick!Y13="","",Gesamtüberblick!Y13)</f>
        <v/>
      </c>
      <c r="AD9" s="100" t="str">
        <f>IF(Gesamtüberblick!Z13="","",Gesamtüberblick!Z13)</f>
        <v/>
      </c>
      <c r="AE9" s="100" t="str">
        <f>IF(Gesamtüberblick!AB13="","",Gesamtüberblick!AB13)</f>
        <v/>
      </c>
      <c r="AF9" s="100" t="str">
        <f>IF(Gesamtüberblick!AC13="","",Gesamtüberblick!AC13)</f>
        <v/>
      </c>
      <c r="AG9" s="100" t="str">
        <f>IF(Gesamtüberblick!AA13="","",Gesamtüberblick!AA13)</f>
        <v/>
      </c>
      <c r="AH9" s="100">
        <f>IF(Gesamtüberblick!$AD13="","",Gesamtüberblick!$AD13)</f>
        <v>0.95369656199999997</v>
      </c>
      <c r="AI9" s="119">
        <f>IF(Gesamtüberblick!$AE13="","",Gesamtüberblick!$AE13)</f>
        <v>0</v>
      </c>
      <c r="AJ9" s="119">
        <f>IF(Gesamtüberblick!AH13="","",Gesamtüberblick!AH13)</f>
        <v>0</v>
      </c>
      <c r="AK9" s="100">
        <f>IF(Gesamtüberblick!AI13="","",Gesamtüberblick!AI13)</f>
        <v>0.95369656199999997</v>
      </c>
    </row>
    <row r="10" spans="1:37" ht="15" customHeight="1" thickBot="1" x14ac:dyDescent="0.3">
      <c r="A10" s="53" t="s">
        <v>156</v>
      </c>
      <c r="B10" s="13" t="s">
        <v>187</v>
      </c>
      <c r="C10" s="17" t="str">
        <f>IF(Gesamtüberblick!C14="","",Gesamtüberblick!C14)</f>
        <v/>
      </c>
      <c r="D10" s="17" t="str">
        <f>IF(Gesamtüberblick!D14="","",Gesamtüberblick!D14)</f>
        <v/>
      </c>
      <c r="E10" s="17" t="str">
        <f>IF(Gesamtüberblick!E14="","",Gesamtüberblick!E14)</f>
        <v/>
      </c>
      <c r="F10" s="100">
        <f>IF(Gesamtüberblick!F14="","",Gesamtüberblick!F14)</f>
        <v>5.1103927E-2</v>
      </c>
      <c r="G10" s="100">
        <f>IF(Gesamtüberblick!G14="","",Gesamtüberblick!G14)</f>
        <v>6.3351434999999996E-4</v>
      </c>
      <c r="H10" s="100">
        <f>IF(Gesamtüberblick!H14="","",Gesamtüberblick!H14)</f>
        <v>1.7072172000000001E-3</v>
      </c>
      <c r="I10" s="119">
        <f>IF(Gesamtüberblick!I14="","",Gesamtüberblick!I14)</f>
        <v>0</v>
      </c>
      <c r="J10" s="119">
        <f>IF(Gesamtüberblick!J14="","",Gesamtüberblick!J14)</f>
        <v>0</v>
      </c>
      <c r="K10" s="119">
        <f>IF(Gesamtüberblick!K14="","",Gesamtüberblick!K14)</f>
        <v>0</v>
      </c>
      <c r="L10" s="119">
        <f>IF(Gesamtüberblick!L14="","",Gesamtüberblick!L14)</f>
        <v>0</v>
      </c>
      <c r="M10" s="119">
        <f>IF(Gesamtüberblick!M14="","",Gesamtüberblick!M14)</f>
        <v>0</v>
      </c>
      <c r="N10" s="119">
        <f>IF(Gesamtüberblick!N14="","",Gesamtüberblick!N14)</f>
        <v>0</v>
      </c>
      <c r="O10" s="119">
        <f>IF(Gesamtüberblick!O14="","",Gesamtüberblick!O14)</f>
        <v>0</v>
      </c>
      <c r="P10" s="100">
        <f>IF(Gesamtüberblick!P14="","",Gesamtüberblick!P14)</f>
        <v>1.0492383999999999E-5</v>
      </c>
      <c r="Q10" s="100">
        <f>IF(Gesamtüberblick!Q14="","",Gesamtüberblick!Q14)</f>
        <v>9.6742769000000004E-4</v>
      </c>
      <c r="R10" s="100">
        <f>IF(Gesamtüberblick!R14="","",Gesamtüberblick!R14)</f>
        <v>2.3903503E-3</v>
      </c>
      <c r="S10" s="119">
        <f>IF(Gesamtüberblick!S14="","",Gesamtüberblick!S14)</f>
        <v>0</v>
      </c>
      <c r="T10" s="100">
        <f>IF(Gesamtüberblick!U14="","",Gesamtüberblick!U14)</f>
        <v>-1.7609044999999999E-3</v>
      </c>
      <c r="U10" s="100">
        <f>IF(Gesamtüberblick!V14="","",Gesamtüberblick!V14)</f>
        <v>-5.8696816999999998E-2</v>
      </c>
      <c r="V10" s="100">
        <f>IF(Gesamtüberblick!T14="","",Gesamtüberblick!T14)</f>
        <v>-6.0457721499999999E-2</v>
      </c>
      <c r="W10" s="100">
        <f>IF(Gesamtüberblick!$AD14="","",Gesamtüberblick!$AD14)</f>
        <v>5.3444658550000003E-2</v>
      </c>
      <c r="X10" s="119">
        <f>IF(Gesamtüberblick!$AE14="","",Gesamtüberblick!$AE14)</f>
        <v>0</v>
      </c>
      <c r="Y10" s="100">
        <f>IF(Gesamtüberblick!AF14="","",Gesamtüberblick!AF14)</f>
        <v>3.3682703739999998E-3</v>
      </c>
      <c r="Z10" s="100">
        <f>IF(Gesamtüberblick!AG14="","",Gesamtüberblick!AG14)</f>
        <v>5.6812928924E-2</v>
      </c>
      <c r="AA10" s="100" t="str">
        <f>IF(Gesamtüberblick!W14="","",Gesamtüberblick!W14)</f>
        <v/>
      </c>
      <c r="AB10" s="100" t="str">
        <f>IF(Gesamtüberblick!X14="","",Gesamtüberblick!X14)</f>
        <v/>
      </c>
      <c r="AC10" s="100" t="str">
        <f>IF(Gesamtüberblick!Y14="","",Gesamtüberblick!Y14)</f>
        <v/>
      </c>
      <c r="AD10" s="100" t="str">
        <f>IF(Gesamtüberblick!Z14="","",Gesamtüberblick!Z14)</f>
        <v/>
      </c>
      <c r="AE10" s="100" t="str">
        <f>IF(Gesamtüberblick!AB14="","",Gesamtüberblick!AB14)</f>
        <v/>
      </c>
      <c r="AF10" s="100" t="str">
        <f>IF(Gesamtüberblick!AC14="","",Gesamtüberblick!AC14)</f>
        <v/>
      </c>
      <c r="AG10" s="100" t="str">
        <f>IF(Gesamtüberblick!AA14="","",Gesamtüberblick!AA14)</f>
        <v/>
      </c>
      <c r="AH10" s="100">
        <f>IF(Gesamtüberblick!$AD14="","",Gesamtüberblick!$AD14)</f>
        <v>5.3444658550000003E-2</v>
      </c>
      <c r="AI10" s="119">
        <f>IF(Gesamtüberblick!$AE14="","",Gesamtüberblick!$AE14)</f>
        <v>0</v>
      </c>
      <c r="AJ10" s="119">
        <f>IF(Gesamtüberblick!AH14="","",Gesamtüberblick!AH14)</f>
        <v>0</v>
      </c>
      <c r="AK10" s="100">
        <f>IF(Gesamtüberblick!AI14="","",Gesamtüberblick!AI14)</f>
        <v>5.3444658550000003E-2</v>
      </c>
    </row>
    <row r="11" spans="1:37" ht="15" customHeight="1" thickBot="1" x14ac:dyDescent="0.3">
      <c r="A11" s="53" t="s">
        <v>157</v>
      </c>
      <c r="B11" s="13" t="s">
        <v>188</v>
      </c>
      <c r="C11" s="17" t="str">
        <f>IF(Gesamtüberblick!C15="","",Gesamtüberblick!C15)</f>
        <v/>
      </c>
      <c r="D11" s="17" t="str">
        <f>IF(Gesamtüberblick!D15="","",Gesamtüberblick!D15)</f>
        <v/>
      </c>
      <c r="E11" s="17" t="str">
        <f>IF(Gesamtüberblick!E15="","",Gesamtüberblick!E15)</f>
        <v/>
      </c>
      <c r="F11" s="100">
        <f>IF(Gesamtüberblick!F15="","",Gesamtüberblick!F15)</f>
        <v>0.29708783999999999</v>
      </c>
      <c r="G11" s="100">
        <f>IF(Gesamtüberblick!G15="","",Gesamtüberblick!G15)</f>
        <v>5.2436384999999999E-3</v>
      </c>
      <c r="H11" s="100">
        <f>IF(Gesamtüberblick!H15="","",Gesamtüberblick!H15)</f>
        <v>1.6764900999999999E-2</v>
      </c>
      <c r="I11" s="119">
        <f>IF(Gesamtüberblick!I15="","",Gesamtüberblick!I15)</f>
        <v>0</v>
      </c>
      <c r="J11" s="119">
        <f>IF(Gesamtüberblick!J15="","",Gesamtüberblick!J15)</f>
        <v>0</v>
      </c>
      <c r="K11" s="119">
        <f>IF(Gesamtüberblick!K15="","",Gesamtüberblick!K15)</f>
        <v>0</v>
      </c>
      <c r="L11" s="119">
        <f>IF(Gesamtüberblick!L15="","",Gesamtüberblick!L15)</f>
        <v>0</v>
      </c>
      <c r="M11" s="119">
        <f>IF(Gesamtüberblick!M15="","",Gesamtüberblick!M15)</f>
        <v>0</v>
      </c>
      <c r="N11" s="119">
        <f>IF(Gesamtüberblick!N15="","",Gesamtüberblick!N15)</f>
        <v>0</v>
      </c>
      <c r="O11" s="119">
        <f>IF(Gesamtüberblick!O15="","",Gesamtüberblick!O15)</f>
        <v>0</v>
      </c>
      <c r="P11" s="100">
        <f>IF(Gesamtüberblick!P15="","",Gesamtüberblick!P15)</f>
        <v>1.5076205000000001E-3</v>
      </c>
      <c r="Q11" s="100">
        <f>IF(Gesamtüberblick!Q15="","",Gesamtüberblick!Q15)</f>
        <v>7.1451127999999997E-3</v>
      </c>
      <c r="R11" s="100">
        <f>IF(Gesamtüberblick!R15="","",Gesamtüberblick!R15)</f>
        <v>4.2004643000000001E-2</v>
      </c>
      <c r="S11" s="119">
        <f>IF(Gesamtüberblick!S15="","",Gesamtüberblick!S15)</f>
        <v>0</v>
      </c>
      <c r="T11" s="100">
        <f>IF(Gesamtüberblick!U15="","",Gesamtüberblick!U15)</f>
        <v>-1.8212967E-3</v>
      </c>
      <c r="U11" s="100">
        <f>IF(Gesamtüberblick!V15="","",Gesamtüberblick!V15)</f>
        <v>-6.0709891000000002E-2</v>
      </c>
      <c r="V11" s="100">
        <f>IF(Gesamtüberblick!T15="","",Gesamtüberblick!T15)</f>
        <v>-6.2531187700000004E-2</v>
      </c>
      <c r="W11" s="100">
        <f>IF(Gesamtüberblick!$AD15="","",Gesamtüberblick!$AD15)</f>
        <v>0.31909637949999997</v>
      </c>
      <c r="X11" s="119">
        <f>IF(Gesamtüberblick!$AE15="","",Gesamtüberblick!$AE15)</f>
        <v>0</v>
      </c>
      <c r="Y11" s="100">
        <f>IF(Gesamtüberblick!AF15="","",Gesamtüberblick!AF15)</f>
        <v>5.0657376300000001E-2</v>
      </c>
      <c r="Z11" s="100">
        <f>IF(Gesamtüberblick!AG15="","",Gesamtüberblick!AG15)</f>
        <v>0.36975375579999997</v>
      </c>
      <c r="AA11" s="100" t="str">
        <f>IF(Gesamtüberblick!W15="","",Gesamtüberblick!W15)</f>
        <v/>
      </c>
      <c r="AB11" s="100" t="str">
        <f>IF(Gesamtüberblick!X15="","",Gesamtüberblick!X15)</f>
        <v/>
      </c>
      <c r="AC11" s="100" t="str">
        <f>IF(Gesamtüberblick!Y15="","",Gesamtüberblick!Y15)</f>
        <v/>
      </c>
      <c r="AD11" s="100" t="str">
        <f>IF(Gesamtüberblick!Z15="","",Gesamtüberblick!Z15)</f>
        <v/>
      </c>
      <c r="AE11" s="100" t="str">
        <f>IF(Gesamtüberblick!AB15="","",Gesamtüberblick!AB15)</f>
        <v/>
      </c>
      <c r="AF11" s="100" t="str">
        <f>IF(Gesamtüberblick!AC15="","",Gesamtüberblick!AC15)</f>
        <v/>
      </c>
      <c r="AG11" s="100" t="str">
        <f>IF(Gesamtüberblick!AA15="","",Gesamtüberblick!AA15)</f>
        <v/>
      </c>
      <c r="AH11" s="100">
        <f>IF(Gesamtüberblick!$AD15="","",Gesamtüberblick!$AD15)</f>
        <v>0.31909637949999997</v>
      </c>
      <c r="AI11" s="119">
        <f>IF(Gesamtüberblick!$AE15="","",Gesamtüberblick!$AE15)</f>
        <v>0</v>
      </c>
      <c r="AJ11" s="119">
        <f>IF(Gesamtüberblick!AH15="","",Gesamtüberblick!AH15)</f>
        <v>0</v>
      </c>
      <c r="AK11" s="100">
        <f>IF(Gesamtüberblick!AI15="","",Gesamtüberblick!AI15)</f>
        <v>0.31909637949999997</v>
      </c>
    </row>
    <row r="12" spans="1:37" ht="15" customHeight="1" thickBot="1" x14ac:dyDescent="0.3">
      <c r="A12" s="53" t="s">
        <v>158</v>
      </c>
      <c r="B12" s="13" t="s">
        <v>189</v>
      </c>
      <c r="C12" s="17" t="str">
        <f>IF(Gesamtüberblick!C16="","",Gesamtüberblick!C16)</f>
        <v/>
      </c>
      <c r="D12" s="17" t="str">
        <f>IF(Gesamtüberblick!D16="","",Gesamtüberblick!D16)</f>
        <v/>
      </c>
      <c r="E12" s="17" t="str">
        <f>IF(Gesamtüberblick!E16="","",Gesamtüberblick!E16)</f>
        <v/>
      </c>
      <c r="F12" s="100">
        <f>IF(Gesamtüberblick!F16="","",Gesamtüberblick!F16)</f>
        <v>3.3203667000000001</v>
      </c>
      <c r="G12" s="100">
        <f>IF(Gesamtüberblick!G16="","",Gesamtüberblick!G16)</f>
        <v>5.6664758000000003E-2</v>
      </c>
      <c r="H12" s="100">
        <f>IF(Gesamtüberblick!H16="","",Gesamtüberblick!H16)</f>
        <v>0.18370831000000001</v>
      </c>
      <c r="I12" s="119">
        <f>IF(Gesamtüberblick!I16="","",Gesamtüberblick!I16)</f>
        <v>0</v>
      </c>
      <c r="J12" s="119">
        <f>IF(Gesamtüberblick!J16="","",Gesamtüberblick!J16)</f>
        <v>0</v>
      </c>
      <c r="K12" s="119">
        <f>IF(Gesamtüberblick!K16="","",Gesamtüberblick!K16)</f>
        <v>0</v>
      </c>
      <c r="L12" s="119">
        <f>IF(Gesamtüberblick!L16="","",Gesamtüberblick!L16)</f>
        <v>0</v>
      </c>
      <c r="M12" s="119">
        <f>IF(Gesamtüberblick!M16="","",Gesamtüberblick!M16)</f>
        <v>0</v>
      </c>
      <c r="N12" s="119">
        <f>IF(Gesamtüberblick!N16="","",Gesamtüberblick!N16)</f>
        <v>0</v>
      </c>
      <c r="O12" s="119">
        <f>IF(Gesamtüberblick!O16="","",Gesamtüberblick!O16)</f>
        <v>0</v>
      </c>
      <c r="P12" s="100">
        <f>IF(Gesamtüberblick!P16="","",Gesamtüberblick!P16)</f>
        <v>1.6505928999999999E-2</v>
      </c>
      <c r="Q12" s="100">
        <f>IF(Gesamtüberblick!Q16="","",Gesamtüberblick!Q16)</f>
        <v>7.7089925000000004E-2</v>
      </c>
      <c r="R12" s="100">
        <f>IF(Gesamtüberblick!R16="","",Gesamtüberblick!R16)</f>
        <v>0.40235232999999998</v>
      </c>
      <c r="S12" s="119">
        <f>IF(Gesamtüberblick!S16="","",Gesamtüberblick!S16)</f>
        <v>0</v>
      </c>
      <c r="T12" s="100">
        <f>IF(Gesamtüberblick!U16="","",Gesamtüberblick!U16)</f>
        <v>-1.6494043E-2</v>
      </c>
      <c r="U12" s="100">
        <f>IF(Gesamtüberblick!V16="","",Gesamtüberblick!V16)</f>
        <v>-0.54980143999999997</v>
      </c>
      <c r="V12" s="100">
        <f>IF(Gesamtüberblick!T16="","",Gesamtüberblick!T16)</f>
        <v>-0.56629548299999999</v>
      </c>
      <c r="W12" s="100">
        <f>IF(Gesamtüberblick!$AD16="","",Gesamtüberblick!$AD16)</f>
        <v>3.5607397680000004</v>
      </c>
      <c r="X12" s="119">
        <f>IF(Gesamtüberblick!$AE16="","",Gesamtüberblick!$AE16)</f>
        <v>0</v>
      </c>
      <c r="Y12" s="100">
        <f>IF(Gesamtüberblick!AF16="","",Gesamtüberblick!AF16)</f>
        <v>0.49594818399999996</v>
      </c>
      <c r="Z12" s="100">
        <f>IF(Gesamtüberblick!AG16="","",Gesamtüberblick!AG16)</f>
        <v>4.0566879520000008</v>
      </c>
      <c r="AA12" s="100" t="str">
        <f>IF(Gesamtüberblick!W16="","",Gesamtüberblick!W16)</f>
        <v/>
      </c>
      <c r="AB12" s="100" t="str">
        <f>IF(Gesamtüberblick!X16="","",Gesamtüberblick!X16)</f>
        <v/>
      </c>
      <c r="AC12" s="100" t="str">
        <f>IF(Gesamtüberblick!Y16="","",Gesamtüberblick!Y16)</f>
        <v/>
      </c>
      <c r="AD12" s="100" t="str">
        <f>IF(Gesamtüberblick!Z16="","",Gesamtüberblick!Z16)</f>
        <v/>
      </c>
      <c r="AE12" s="100" t="str">
        <f>IF(Gesamtüberblick!AB16="","",Gesamtüberblick!AB16)</f>
        <v/>
      </c>
      <c r="AF12" s="100" t="str">
        <f>IF(Gesamtüberblick!AC16="","",Gesamtüberblick!AC16)</f>
        <v/>
      </c>
      <c r="AG12" s="100" t="str">
        <f>IF(Gesamtüberblick!AA16="","",Gesamtüberblick!AA16)</f>
        <v/>
      </c>
      <c r="AH12" s="100">
        <f>IF(Gesamtüberblick!$AD16="","",Gesamtüberblick!$AD16)</f>
        <v>3.5607397680000004</v>
      </c>
      <c r="AI12" s="119">
        <f>IF(Gesamtüberblick!$AE16="","",Gesamtüberblick!$AE16)</f>
        <v>0</v>
      </c>
      <c r="AJ12" s="119">
        <f>IF(Gesamtüberblick!AH16="","",Gesamtüberblick!AH16)</f>
        <v>0</v>
      </c>
      <c r="AK12" s="100">
        <f>IF(Gesamtüberblick!AI16="","",Gesamtüberblick!AI16)</f>
        <v>3.5607397680000004</v>
      </c>
    </row>
    <row r="13" spans="1:37" ht="14.25" customHeight="1" thickBot="1" x14ac:dyDescent="0.3">
      <c r="A13" s="53" t="s">
        <v>22</v>
      </c>
      <c r="B13" s="13" t="s">
        <v>190</v>
      </c>
      <c r="C13" s="17" t="str">
        <f>IF(Gesamtüberblick!C17="","",Gesamtüberblick!C17)</f>
        <v/>
      </c>
      <c r="D13" s="17" t="str">
        <f>IF(Gesamtüberblick!D17="","",Gesamtüberblick!D17)</f>
        <v/>
      </c>
      <c r="E13" s="17" t="str">
        <f>IF(Gesamtüberblick!E17="","",Gesamtüberblick!E17)</f>
        <v/>
      </c>
      <c r="F13" s="100">
        <f>IF(Gesamtüberblick!F17="","",Gesamtüberblick!F17)</f>
        <v>1.2457053</v>
      </c>
      <c r="G13" s="100">
        <f>IF(Gesamtüberblick!G17="","",Gesamtüberblick!G17)</f>
        <v>3.52296E-2</v>
      </c>
      <c r="H13" s="100">
        <f>IF(Gesamtüberblick!H17="","",Gesamtüberblick!H17)</f>
        <v>6.3395635000000006E-2</v>
      </c>
      <c r="I13" s="119">
        <f>IF(Gesamtüberblick!I17="","",Gesamtüberblick!I17)</f>
        <v>0</v>
      </c>
      <c r="J13" s="119">
        <f>IF(Gesamtüberblick!J17="","",Gesamtüberblick!J17)</f>
        <v>0</v>
      </c>
      <c r="K13" s="119">
        <f>IF(Gesamtüberblick!K17="","",Gesamtüberblick!K17)</f>
        <v>0</v>
      </c>
      <c r="L13" s="119">
        <f>IF(Gesamtüberblick!L17="","",Gesamtüberblick!L17)</f>
        <v>0</v>
      </c>
      <c r="M13" s="119">
        <f>IF(Gesamtüberblick!M17="","",Gesamtüberblick!M17)</f>
        <v>0</v>
      </c>
      <c r="N13" s="119">
        <f>IF(Gesamtüberblick!N17="","",Gesamtüberblick!N17)</f>
        <v>0</v>
      </c>
      <c r="O13" s="119">
        <f>IF(Gesamtüberblick!O17="","",Gesamtüberblick!O17)</f>
        <v>0</v>
      </c>
      <c r="P13" s="100">
        <f>IF(Gesamtüberblick!P17="","",Gesamtüberblick!P17)</f>
        <v>4.9223951E-3</v>
      </c>
      <c r="Q13" s="100">
        <f>IF(Gesamtüberblick!Q17="","",Gesamtüberblick!Q17)</f>
        <v>4.9440103999999999E-2</v>
      </c>
      <c r="R13" s="100">
        <f>IF(Gesamtüberblick!R17="","",Gesamtüberblick!R17)</f>
        <v>0.10055645000000001</v>
      </c>
      <c r="S13" s="119">
        <f>IF(Gesamtüberblick!S17="","",Gesamtüberblick!S17)</f>
        <v>0</v>
      </c>
      <c r="T13" s="100">
        <f>IF(Gesamtüberblick!U17="","",Gesamtüberblick!U17)</f>
        <v>-8.0710291999999996E-3</v>
      </c>
      <c r="U13" s="100">
        <f>IF(Gesamtüberblick!V17="","",Gesamtüberblick!V17)</f>
        <v>-0.26903431</v>
      </c>
      <c r="V13" s="100">
        <f>IF(Gesamtüberblick!T17="","",Gesamtüberblick!T17)</f>
        <v>-0.27710533920000002</v>
      </c>
      <c r="W13" s="100">
        <f>IF(Gesamtüberblick!$AD17="","",Gesamtüberblick!$AD17)</f>
        <v>1.3443305350000001</v>
      </c>
      <c r="X13" s="119">
        <f>IF(Gesamtüberblick!$AE17="","",Gesamtüberblick!$AE17)</f>
        <v>0</v>
      </c>
      <c r="Y13" s="100">
        <f>IF(Gesamtüberblick!AF17="","",Gesamtüberblick!AF17)</f>
        <v>0.15491894910000001</v>
      </c>
      <c r="Z13" s="100">
        <f>IF(Gesamtüberblick!AG17="","",Gesamtüberblick!AG17)</f>
        <v>1.4992494841000001</v>
      </c>
      <c r="AA13" s="100" t="str">
        <f>IF(Gesamtüberblick!W17="","",Gesamtüberblick!W17)</f>
        <v/>
      </c>
      <c r="AB13" s="100" t="str">
        <f>IF(Gesamtüberblick!X17="","",Gesamtüberblick!X17)</f>
        <v/>
      </c>
      <c r="AC13" s="100" t="str">
        <f>IF(Gesamtüberblick!Y17="","",Gesamtüberblick!Y17)</f>
        <v/>
      </c>
      <c r="AD13" s="100" t="str">
        <f>IF(Gesamtüberblick!Z17="","",Gesamtüberblick!Z17)</f>
        <v/>
      </c>
      <c r="AE13" s="100" t="str">
        <f>IF(Gesamtüberblick!AB17="","",Gesamtüberblick!AB17)</f>
        <v/>
      </c>
      <c r="AF13" s="100" t="str">
        <f>IF(Gesamtüberblick!AC17="","",Gesamtüberblick!AC17)</f>
        <v/>
      </c>
      <c r="AG13" s="100" t="str">
        <f>IF(Gesamtüberblick!AA17="","",Gesamtüberblick!AA17)</f>
        <v/>
      </c>
      <c r="AH13" s="100">
        <f>IF(Gesamtüberblick!$AD17="","",Gesamtüberblick!$AD17)</f>
        <v>1.3443305350000001</v>
      </c>
      <c r="AI13" s="119">
        <f>IF(Gesamtüberblick!$AE17="","",Gesamtüberblick!$AE17)</f>
        <v>0</v>
      </c>
      <c r="AJ13" s="119">
        <f>IF(Gesamtüberblick!AH17="","",Gesamtüberblick!AH17)</f>
        <v>0</v>
      </c>
      <c r="AK13" s="100">
        <f>IF(Gesamtüberblick!AI17="","",Gesamtüberblick!AI17)</f>
        <v>1.3443305350000001</v>
      </c>
    </row>
    <row r="14" spans="1:37" ht="15.75" thickBot="1" x14ac:dyDescent="0.3">
      <c r="A14" s="53" t="s">
        <v>23</v>
      </c>
      <c r="B14" s="13" t="s">
        <v>59</v>
      </c>
      <c r="C14" s="17" t="str">
        <f>IF(Gesamtüberblick!C18="","",Gesamtüberblick!C18)</f>
        <v/>
      </c>
      <c r="D14" s="17" t="str">
        <f>IF(Gesamtüberblick!D18="","",Gesamtüberblick!D18)</f>
        <v/>
      </c>
      <c r="E14" s="17" t="str">
        <f>IF(Gesamtüberblick!E18="","",Gesamtüberblick!E18)</f>
        <v/>
      </c>
      <c r="F14" s="100">
        <f>IF(Gesamtüberblick!F18="","",Gesamtüberblick!F18)</f>
        <v>7.9552582000000003E-4</v>
      </c>
      <c r="G14" s="100">
        <f>IF(Gesamtüberblick!G18="","",Gesamtüberblick!G18)</f>
        <v>2.7057620000000001E-5</v>
      </c>
      <c r="H14" s="100">
        <f>IF(Gesamtüberblick!H18="","",Gesamtüberblick!H18)</f>
        <v>2.7520163999999999E-5</v>
      </c>
      <c r="I14" s="119">
        <f>IF(Gesamtüberblick!I18="","",Gesamtüberblick!I18)</f>
        <v>0</v>
      </c>
      <c r="J14" s="119">
        <f>IF(Gesamtüberblick!J18="","",Gesamtüberblick!J18)</f>
        <v>0</v>
      </c>
      <c r="K14" s="119">
        <f>IF(Gesamtüberblick!K18="","",Gesamtüberblick!K18)</f>
        <v>0</v>
      </c>
      <c r="L14" s="119">
        <f>IF(Gesamtüberblick!L18="","",Gesamtüberblick!L18)</f>
        <v>0</v>
      </c>
      <c r="M14" s="119">
        <f>IF(Gesamtüberblick!M18="","",Gesamtüberblick!M18)</f>
        <v>0</v>
      </c>
      <c r="N14" s="119">
        <f>IF(Gesamtüberblick!N18="","",Gesamtüberblick!N18)</f>
        <v>0</v>
      </c>
      <c r="O14" s="119">
        <f>IF(Gesamtüberblick!O18="","",Gesamtüberblick!O18)</f>
        <v>0</v>
      </c>
      <c r="P14" s="100">
        <f>IF(Gesamtüberblick!P18="","",Gesamtüberblick!P18)</f>
        <v>1.2545821E-7</v>
      </c>
      <c r="Q14" s="100">
        <f>IF(Gesamtüberblick!Q18="","",Gesamtüberblick!Q18)</f>
        <v>4.6407798999999997E-5</v>
      </c>
      <c r="R14" s="100">
        <f>IF(Gesamtüberblick!R18="","",Gesamtüberblick!R18)</f>
        <v>1.0491608E-5</v>
      </c>
      <c r="S14" s="119">
        <f>IF(Gesamtüberblick!S18="","",Gesamtüberblick!S18)</f>
        <v>0</v>
      </c>
      <c r="T14" s="100">
        <f>IF(Gesamtüberblick!U18="","",Gesamtüberblick!U18)</f>
        <v>-5.7171414000000001E-6</v>
      </c>
      <c r="U14" s="100">
        <f>IF(Gesamtüberblick!V18="","",Gesamtüberblick!V18)</f>
        <v>-1.9057138E-4</v>
      </c>
      <c r="V14" s="100">
        <f>IF(Gesamtüberblick!T18="","",Gesamtüberblick!T18)</f>
        <v>-1.962885214E-4</v>
      </c>
      <c r="W14" s="100">
        <f>IF(Gesamtüberblick!$AD18="","",Gesamtüberblick!$AD18)</f>
        <v>8.5010360400000003E-4</v>
      </c>
      <c r="X14" s="119">
        <f>IF(Gesamtüberblick!$AE18="","",Gesamtüberblick!$AE18)</f>
        <v>0</v>
      </c>
      <c r="Y14" s="100">
        <f>IF(Gesamtüberblick!AF18="","",Gesamtüberblick!AF18)</f>
        <v>5.7024865210000001E-5</v>
      </c>
      <c r="Z14" s="100">
        <f>IF(Gesamtüberblick!AG18="","",Gesamtüberblick!AG18)</f>
        <v>9.0712846921000006E-4</v>
      </c>
      <c r="AA14" s="100" t="str">
        <f>IF(Gesamtüberblick!W18="","",Gesamtüberblick!W18)</f>
        <v/>
      </c>
      <c r="AB14" s="100" t="str">
        <f>IF(Gesamtüberblick!X18="","",Gesamtüberblick!X18)</f>
        <v/>
      </c>
      <c r="AC14" s="100" t="str">
        <f>IF(Gesamtüberblick!Y18="","",Gesamtüberblick!Y18)</f>
        <v/>
      </c>
      <c r="AD14" s="100" t="str">
        <f>IF(Gesamtüberblick!Z18="","",Gesamtüberblick!Z18)</f>
        <v/>
      </c>
      <c r="AE14" s="100" t="str">
        <f>IF(Gesamtüberblick!AB18="","",Gesamtüberblick!AB18)</f>
        <v/>
      </c>
      <c r="AF14" s="100" t="str">
        <f>IF(Gesamtüberblick!AC18="","",Gesamtüberblick!AC18)</f>
        <v/>
      </c>
      <c r="AG14" s="100" t="str">
        <f>IF(Gesamtüberblick!AA18="","",Gesamtüberblick!AA18)</f>
        <v/>
      </c>
      <c r="AH14" s="100">
        <f>IF(Gesamtüberblick!$AD18="","",Gesamtüberblick!$AD18)</f>
        <v>8.5010360400000003E-4</v>
      </c>
      <c r="AI14" s="119">
        <f>IF(Gesamtüberblick!$AE18="","",Gesamtüberblick!$AE18)</f>
        <v>0</v>
      </c>
      <c r="AJ14" s="119">
        <f>IF(Gesamtüberblick!AH18="","",Gesamtüberblick!AH18)</f>
        <v>0</v>
      </c>
      <c r="AK14" s="100">
        <f>IF(Gesamtüberblick!AI18="","",Gesamtüberblick!AI18)</f>
        <v>8.5010360400000003E-4</v>
      </c>
    </row>
    <row r="15" spans="1:37" ht="15.75" thickBot="1" x14ac:dyDescent="0.3">
      <c r="A15" s="53" t="s">
        <v>24</v>
      </c>
      <c r="B15" s="13" t="s">
        <v>27</v>
      </c>
      <c r="C15" s="17" t="str">
        <f>IF(Gesamtüberblick!C19="","",Gesamtüberblick!C19)</f>
        <v/>
      </c>
      <c r="D15" s="17" t="str">
        <f>IF(Gesamtüberblick!D19="","",Gesamtüberblick!D19)</f>
        <v/>
      </c>
      <c r="E15" s="17" t="str">
        <f>IF(Gesamtüberblick!E19="","",Gesamtüberblick!E19)</f>
        <v/>
      </c>
      <c r="F15" s="100">
        <f>IF(Gesamtüberblick!F19="","",Gesamtüberblick!F19)</f>
        <v>2203.6653999999999</v>
      </c>
      <c r="G15" s="100">
        <f>IF(Gesamtüberblick!G19="","",Gesamtüberblick!G19)</f>
        <v>133.81019000000001</v>
      </c>
      <c r="H15" s="100">
        <f>IF(Gesamtüberblick!H19="","",Gesamtüberblick!H19)</f>
        <v>98.866747000000004</v>
      </c>
      <c r="I15" s="119">
        <f>IF(Gesamtüberblick!I19="","",Gesamtüberblick!I19)</f>
        <v>0</v>
      </c>
      <c r="J15" s="119">
        <f>IF(Gesamtüberblick!J19="","",Gesamtüberblick!J19)</f>
        <v>0</v>
      </c>
      <c r="K15" s="119">
        <f>IF(Gesamtüberblick!K19="","",Gesamtüberblick!K19)</f>
        <v>0</v>
      </c>
      <c r="L15" s="119">
        <f>IF(Gesamtüberblick!L19="","",Gesamtüberblick!L19)</f>
        <v>0</v>
      </c>
      <c r="M15" s="119">
        <f>IF(Gesamtüberblick!M19="","",Gesamtüberblick!M19)</f>
        <v>0</v>
      </c>
      <c r="N15" s="119">
        <f>IF(Gesamtüberblick!N19="","",Gesamtüberblick!N19)</f>
        <v>0</v>
      </c>
      <c r="O15" s="119">
        <f>IF(Gesamtüberblick!O19="","",Gesamtüberblick!O19)</f>
        <v>0</v>
      </c>
      <c r="P15" s="100">
        <f>IF(Gesamtüberblick!P19="","",Gesamtüberblick!P19)</f>
        <v>4.7113570999999999</v>
      </c>
      <c r="Q15" s="100">
        <f>IF(Gesamtüberblick!Q19="","",Gesamtüberblick!Q19)</f>
        <v>200.93409</v>
      </c>
      <c r="R15" s="100">
        <f>IF(Gesamtüberblick!R19="","",Gesamtüberblick!R19)</f>
        <v>53.694929000000002</v>
      </c>
      <c r="S15" s="119">
        <f>IF(Gesamtüberblick!S19="","",Gesamtüberblick!S19)</f>
        <v>0</v>
      </c>
      <c r="T15" s="100">
        <f>IF(Gesamtüberblick!U19="","",Gesamtüberblick!U19)</f>
        <v>-60.372585000000001</v>
      </c>
      <c r="U15" s="100">
        <f>IF(Gesamtüberblick!V19="","",Gesamtüberblick!V19)</f>
        <v>-2012.4195</v>
      </c>
      <c r="V15" s="100">
        <f>IF(Gesamtüberblick!T19="","",Gesamtüberblick!T19)</f>
        <v>-2072.792085</v>
      </c>
      <c r="W15" s="100">
        <f>IF(Gesamtüberblick!$AD19="","",Gesamtüberblick!$AD19)</f>
        <v>2436.342337</v>
      </c>
      <c r="X15" s="119">
        <f>IF(Gesamtüberblick!$AE19="","",Gesamtüberblick!$AE19)</f>
        <v>0</v>
      </c>
      <c r="Y15" s="100">
        <f>IF(Gesamtüberblick!AF19="","",Gesamtüberblick!AF19)</f>
        <v>259.34037609999996</v>
      </c>
      <c r="Z15" s="100">
        <f>IF(Gesamtüberblick!AG19="","",Gesamtüberblick!AG19)</f>
        <v>2695.6827131</v>
      </c>
      <c r="AA15" s="100" t="str">
        <f>IF(Gesamtüberblick!W19="","",Gesamtüberblick!W19)</f>
        <v/>
      </c>
      <c r="AB15" s="100" t="str">
        <f>IF(Gesamtüberblick!X19="","",Gesamtüberblick!X19)</f>
        <v/>
      </c>
      <c r="AC15" s="100" t="str">
        <f>IF(Gesamtüberblick!Y19="","",Gesamtüberblick!Y19)</f>
        <v/>
      </c>
      <c r="AD15" s="100" t="str">
        <f>IF(Gesamtüberblick!Z19="","",Gesamtüberblick!Z19)</f>
        <v/>
      </c>
      <c r="AE15" s="100" t="str">
        <f>IF(Gesamtüberblick!AB19="","",Gesamtüberblick!AB19)</f>
        <v/>
      </c>
      <c r="AF15" s="100" t="str">
        <f>IF(Gesamtüberblick!AC19="","",Gesamtüberblick!AC19)</f>
        <v/>
      </c>
      <c r="AG15" s="100" t="str">
        <f>IF(Gesamtüberblick!AA19="","",Gesamtüberblick!AA19)</f>
        <v/>
      </c>
      <c r="AH15" s="100">
        <f>IF(Gesamtüberblick!$AD19="","",Gesamtüberblick!$AD19)</f>
        <v>2436.342337</v>
      </c>
      <c r="AI15" s="119">
        <f>IF(Gesamtüberblick!$AE19="","",Gesamtüberblick!$AE19)</f>
        <v>0</v>
      </c>
      <c r="AJ15" s="119">
        <f>IF(Gesamtüberblick!AH19="","",Gesamtüberblick!AH19)</f>
        <v>0</v>
      </c>
      <c r="AK15" s="100">
        <f>IF(Gesamtüberblick!AI19="","",Gesamtüberblick!AI19)</f>
        <v>2436.342337</v>
      </c>
    </row>
    <row r="16" spans="1:37" ht="24.75" thickBot="1" x14ac:dyDescent="0.3">
      <c r="A16" s="53" t="s">
        <v>165</v>
      </c>
      <c r="B16" s="13" t="s">
        <v>191</v>
      </c>
      <c r="C16" s="17" t="str">
        <f>IF(Gesamtüberblick!C20="","",Gesamtüberblick!C20)</f>
        <v/>
      </c>
      <c r="D16" s="17" t="str">
        <f>IF(Gesamtüberblick!D20="","",Gesamtüberblick!D20)</f>
        <v/>
      </c>
      <c r="E16" s="17" t="str">
        <f>IF(Gesamtüberblick!E20="","",Gesamtüberblick!E20)</f>
        <v/>
      </c>
      <c r="F16" s="100">
        <f>IF(Gesamtüberblick!F20="","",Gesamtüberblick!F20)</f>
        <v>78.460856000000007</v>
      </c>
      <c r="G16" s="100">
        <f>IF(Gesamtüberblick!G20="","",Gesamtüberblick!G20)</f>
        <v>0.79583943000000001</v>
      </c>
      <c r="H16" s="100">
        <f>IF(Gesamtüberblick!H20="","",Gesamtüberblick!H20)</f>
        <v>2.6257896000000001</v>
      </c>
      <c r="I16" s="119">
        <f>IF(Gesamtüberblick!I20="","",Gesamtüberblick!I20)</f>
        <v>0</v>
      </c>
      <c r="J16" s="119">
        <f>IF(Gesamtüberblick!J20="","",Gesamtüberblick!J20)</f>
        <v>0</v>
      </c>
      <c r="K16" s="119">
        <f>IF(Gesamtüberblick!K20="","",Gesamtüberblick!K20)</f>
        <v>0</v>
      </c>
      <c r="L16" s="119">
        <f>IF(Gesamtüberblick!L20="","",Gesamtüberblick!L20)</f>
        <v>0</v>
      </c>
      <c r="M16" s="119">
        <f>IF(Gesamtüberblick!M20="","",Gesamtüberblick!M20)</f>
        <v>0</v>
      </c>
      <c r="N16" s="119">
        <f>IF(Gesamtüberblick!N20="","",Gesamtüberblick!N20)</f>
        <v>0</v>
      </c>
      <c r="O16" s="119">
        <f>IF(Gesamtüberblick!O20="","",Gesamtüberblick!O20)</f>
        <v>0</v>
      </c>
      <c r="P16" s="100">
        <f>IF(Gesamtüberblick!P20="","",Gesamtüberblick!P20)</f>
        <v>1.3827674E-2</v>
      </c>
      <c r="Q16" s="100">
        <f>IF(Gesamtüberblick!Q20="","",Gesamtüberblick!Q20)</f>
        <v>1.1333032999999999</v>
      </c>
      <c r="R16" s="100">
        <f>IF(Gesamtüberblick!R20="","",Gesamtüberblick!R20)</f>
        <v>4.3951640000000003</v>
      </c>
      <c r="S16" s="119">
        <f>IF(Gesamtüberblick!S20="","",Gesamtüberblick!S20)</f>
        <v>0</v>
      </c>
      <c r="T16" s="100">
        <f>IF(Gesamtüberblick!U20="","",Gesamtüberblick!U20)</f>
        <v>-1.3560243000000001</v>
      </c>
      <c r="U16" s="100">
        <f>IF(Gesamtüberblick!V20="","",Gesamtüberblick!V20)</f>
        <v>-45.200811000000002</v>
      </c>
      <c r="V16" s="100">
        <f>IF(Gesamtüberblick!T20="","",Gesamtüberblick!T20)</f>
        <v>-46.556835300000003</v>
      </c>
      <c r="W16" s="100">
        <f>IF(Gesamtüberblick!$AD20="","",Gesamtüberblick!$AD20)</f>
        <v>81.882485030000012</v>
      </c>
      <c r="X16" s="119">
        <f>IF(Gesamtüberblick!$AE20="","",Gesamtüberblick!$AE20)</f>
        <v>0</v>
      </c>
      <c r="Y16" s="100">
        <f>IF(Gesamtüberblick!AF20="","",Gesamtüberblick!AF20)</f>
        <v>5.5422949740000007</v>
      </c>
      <c r="Z16" s="100">
        <f>IF(Gesamtüberblick!AG20="","",Gesamtüberblick!AG20)</f>
        <v>87.424780004000013</v>
      </c>
      <c r="AA16" s="100" t="str">
        <f>IF(Gesamtüberblick!W20="","",Gesamtüberblick!W20)</f>
        <v/>
      </c>
      <c r="AB16" s="100" t="str">
        <f>IF(Gesamtüberblick!X20="","",Gesamtüberblick!X20)</f>
        <v/>
      </c>
      <c r="AC16" s="100" t="str">
        <f>IF(Gesamtüberblick!Y20="","",Gesamtüberblick!Y20)</f>
        <v/>
      </c>
      <c r="AD16" s="100" t="str">
        <f>IF(Gesamtüberblick!Z20="","",Gesamtüberblick!Z20)</f>
        <v/>
      </c>
      <c r="AE16" s="100" t="str">
        <f>IF(Gesamtüberblick!AB20="","",Gesamtüberblick!AB20)</f>
        <v/>
      </c>
      <c r="AF16" s="100" t="str">
        <f>IF(Gesamtüberblick!AC20="","",Gesamtüberblick!AC20)</f>
        <v/>
      </c>
      <c r="AG16" s="100" t="str">
        <f>IF(Gesamtüberblick!AA20="","",Gesamtüberblick!AA20)</f>
        <v/>
      </c>
      <c r="AH16" s="100">
        <f>IF(Gesamtüberblick!$AD20="","",Gesamtüberblick!$AD20)</f>
        <v>81.882485030000012</v>
      </c>
      <c r="AI16" s="119">
        <f>IF(Gesamtüberblick!$AE20="","",Gesamtüberblick!$AE20)</f>
        <v>0</v>
      </c>
      <c r="AJ16" s="119">
        <f>IF(Gesamtüberblick!AH20="","",Gesamtüberblick!AH20)</f>
        <v>0</v>
      </c>
      <c r="AK16" s="100">
        <f>IF(Gesamtüberblick!AI20="","",Gesamtüberblick!AI20)</f>
        <v>81.882485030000012</v>
      </c>
    </row>
    <row r="17" spans="1:34" ht="30.6" customHeight="1" thickBot="1" x14ac:dyDescent="0.3">
      <c r="A17" s="157" t="s">
        <v>167</v>
      </c>
      <c r="B17" s="158"/>
      <c r="C17" s="157" t="s">
        <v>168</v>
      </c>
      <c r="D17" s="159"/>
      <c r="E17" s="159"/>
      <c r="F17" s="159"/>
      <c r="G17" s="159"/>
      <c r="H17" s="159"/>
      <c r="I17" s="159"/>
      <c r="J17" s="159"/>
      <c r="K17" s="159"/>
      <c r="L17" s="159"/>
      <c r="M17" s="159"/>
      <c r="N17" s="159"/>
      <c r="O17" s="159"/>
      <c r="P17" s="159"/>
      <c r="Q17" s="159"/>
      <c r="R17" s="159"/>
      <c r="S17" s="159"/>
      <c r="T17" s="159"/>
      <c r="U17" s="159"/>
      <c r="V17" s="160"/>
      <c r="W17" s="93"/>
      <c r="X17" s="93"/>
      <c r="Y17" s="93"/>
      <c r="Z17" s="93"/>
      <c r="AA17" s="76"/>
      <c r="AB17" s="76"/>
      <c r="AC17" s="76"/>
      <c r="AD17" s="76"/>
      <c r="AE17" s="76"/>
      <c r="AF17" s="76"/>
      <c r="AG17" s="76"/>
      <c r="AH17" s="76"/>
    </row>
    <row r="25" spans="1:34" ht="15.75" thickBot="1" x14ac:dyDescent="0.3"/>
    <row r="26" spans="1:34" ht="15.75" thickBot="1" x14ac:dyDescent="0.3">
      <c r="F26" s="8" t="s">
        <v>54</v>
      </c>
      <c r="G26" s="8" t="s">
        <v>55</v>
      </c>
      <c r="H26" s="8" t="s">
        <v>56</v>
      </c>
      <c r="I26" s="8" t="s">
        <v>451</v>
      </c>
      <c r="J26" s="12" t="s">
        <v>3</v>
      </c>
      <c r="K26" s="12" t="s">
        <v>4</v>
      </c>
      <c r="L26" s="12" t="s">
        <v>5</v>
      </c>
      <c r="M26" s="12" t="s">
        <v>6</v>
      </c>
      <c r="N26" s="12" t="s">
        <v>298</v>
      </c>
      <c r="O26" s="12" t="s">
        <v>308</v>
      </c>
      <c r="P26" s="12" t="s">
        <v>102</v>
      </c>
    </row>
    <row r="27" spans="1:34" x14ac:dyDescent="0.25">
      <c r="F27" s="98">
        <f>F4</f>
        <v>-671.45886530000007</v>
      </c>
      <c r="G27" s="98">
        <f t="shared" ref="G27:H27" si="0">G4</f>
        <v>9.1344692071999987</v>
      </c>
      <c r="H27" s="98">
        <f t="shared" si="0"/>
        <v>8.8182608330000001</v>
      </c>
      <c r="I27" s="135">
        <f>I4</f>
        <v>0</v>
      </c>
      <c r="J27" s="98">
        <f>P4</f>
        <v>0.36023927762699998</v>
      </c>
      <c r="K27" s="98">
        <f t="shared" ref="K27:L27" si="1">Q4</f>
        <v>14.289082709699999</v>
      </c>
      <c r="L27" s="98">
        <f t="shared" si="1"/>
        <v>820.09501529060003</v>
      </c>
      <c r="M27" s="135">
        <v>0</v>
      </c>
      <c r="N27" s="98">
        <f>Y4</f>
        <v>834.744337277927</v>
      </c>
      <c r="O27" s="98">
        <f>Z4</f>
        <v>181.23820201812691</v>
      </c>
      <c r="P27" s="98">
        <f>V4</f>
        <v>-129.61597643159999</v>
      </c>
    </row>
    <row r="28" spans="1:34" x14ac:dyDescent="0.25">
      <c r="F28" s="98">
        <f t="shared" ref="F28:I28" si="2">F5</f>
        <v>141.00013999999999</v>
      </c>
      <c r="G28" s="98">
        <f t="shared" si="2"/>
        <v>9.1313046999999994</v>
      </c>
      <c r="H28" s="98">
        <f t="shared" si="2"/>
        <v>8.7868838</v>
      </c>
      <c r="I28" s="135">
        <f t="shared" si="2"/>
        <v>0</v>
      </c>
      <c r="J28" s="98">
        <f t="shared" ref="J28:J39" si="3">P5</f>
        <v>0.36020796999999999</v>
      </c>
      <c r="K28" s="98">
        <f t="shared" ref="K28:K39" si="4">Q5</f>
        <v>14.284331999999999</v>
      </c>
      <c r="L28" s="98">
        <f t="shared" ref="L28:M39" si="5">R5</f>
        <v>6.6039487000000001</v>
      </c>
      <c r="M28" s="135">
        <f t="shared" si="5"/>
        <v>0</v>
      </c>
      <c r="N28" s="98">
        <f t="shared" ref="N28:O28" si="6">Y5</f>
        <v>21.24848867</v>
      </c>
      <c r="O28" s="98">
        <f t="shared" si="6"/>
        <v>180.16681716999997</v>
      </c>
      <c r="P28" s="98">
        <f t="shared" ref="P28:P39" si="7">V5</f>
        <v>-129.53135810000001</v>
      </c>
    </row>
    <row r="29" spans="1:34" x14ac:dyDescent="0.25">
      <c r="F29" s="98">
        <f t="shared" ref="F29:I29" si="8">F6</f>
        <v>-813.49</v>
      </c>
      <c r="G29" s="135">
        <f t="shared" si="8"/>
        <v>0</v>
      </c>
      <c r="H29" s="135">
        <f t="shared" si="8"/>
        <v>0</v>
      </c>
      <c r="I29" s="135">
        <f t="shared" si="8"/>
        <v>0</v>
      </c>
      <c r="J29" s="135">
        <f t="shared" si="3"/>
        <v>0</v>
      </c>
      <c r="K29" s="135">
        <f t="shared" si="4"/>
        <v>0</v>
      </c>
      <c r="L29" s="98">
        <f t="shared" si="5"/>
        <v>813.49</v>
      </c>
      <c r="M29" s="135">
        <f t="shared" ref="M29:M39" si="9">S6</f>
        <v>0</v>
      </c>
      <c r="N29" s="98">
        <f t="shared" ref="N29:O29" si="10">Y6</f>
        <v>813.49</v>
      </c>
      <c r="O29" s="135">
        <f t="shared" si="10"/>
        <v>0</v>
      </c>
      <c r="P29" s="135">
        <f t="shared" si="7"/>
        <v>0</v>
      </c>
    </row>
    <row r="30" spans="1:34" x14ac:dyDescent="0.25">
      <c r="F30" s="98">
        <f t="shared" ref="F30:I30" si="11">F7</f>
        <v>1.0309946999999999</v>
      </c>
      <c r="G30" s="98">
        <f t="shared" si="11"/>
        <v>3.1645072000000001E-3</v>
      </c>
      <c r="H30" s="98">
        <f t="shared" si="11"/>
        <v>3.1377032999999999E-2</v>
      </c>
      <c r="I30" s="135">
        <f t="shared" si="11"/>
        <v>0</v>
      </c>
      <c r="J30" s="98">
        <f t="shared" si="3"/>
        <v>3.1307626999999999E-5</v>
      </c>
      <c r="K30" s="98">
        <f t="shared" si="4"/>
        <v>4.7507097000000003E-3</v>
      </c>
      <c r="L30" s="98">
        <f t="shared" si="5"/>
        <v>1.0665906000000001E-3</v>
      </c>
      <c r="M30" s="135">
        <f t="shared" si="9"/>
        <v>0</v>
      </c>
      <c r="N30" s="98">
        <f t="shared" ref="N30:O30" si="12">Y7</f>
        <v>5.8486079270000007E-3</v>
      </c>
      <c r="O30" s="98">
        <f t="shared" si="12"/>
        <v>1.0713848481269999</v>
      </c>
      <c r="P30" s="98">
        <f t="shared" si="7"/>
        <v>-8.4618331599999999E-2</v>
      </c>
    </row>
    <row r="31" spans="1:34" x14ac:dyDescent="0.25">
      <c r="F31" s="98">
        <f t="shared" ref="F31:I31" si="13">F8</f>
        <v>5.6327033999999999E-6</v>
      </c>
      <c r="G31" s="98">
        <f t="shared" si="13"/>
        <v>1.8697669999999999E-7</v>
      </c>
      <c r="H31" s="98">
        <f t="shared" si="13"/>
        <v>2.1126298999999999E-7</v>
      </c>
      <c r="I31" s="135">
        <f t="shared" si="13"/>
        <v>0</v>
      </c>
      <c r="J31" s="98">
        <f t="shared" si="3"/>
        <v>5.5121632999999999E-9</v>
      </c>
      <c r="K31" s="98">
        <f t="shared" si="4"/>
        <v>2.8401419000000002E-7</v>
      </c>
      <c r="L31" s="98">
        <f t="shared" si="5"/>
        <v>9.2044232999999998E-8</v>
      </c>
      <c r="M31" s="135">
        <f t="shared" si="9"/>
        <v>0</v>
      </c>
      <c r="N31" s="98">
        <f t="shared" ref="N31:O31" si="14">Y8</f>
        <v>3.8157058630000001E-7</v>
      </c>
      <c r="O31" s="98">
        <f t="shared" si="14"/>
        <v>6.4125136762999997E-6</v>
      </c>
      <c r="P31" s="98">
        <f t="shared" si="7"/>
        <v>-5.5347149900000001E-6</v>
      </c>
    </row>
    <row r="32" spans="1:34" x14ac:dyDescent="0.25">
      <c r="F32" s="98">
        <f t="shared" ref="F32:I32" si="15">F9</f>
        <v>0.88905670999999997</v>
      </c>
      <c r="G32" s="98">
        <f t="shared" si="15"/>
        <v>2.0600418999999998E-2</v>
      </c>
      <c r="H32" s="98">
        <f t="shared" si="15"/>
        <v>4.4039433000000003E-2</v>
      </c>
      <c r="I32" s="135">
        <f t="shared" si="15"/>
        <v>0</v>
      </c>
      <c r="J32" s="98">
        <f t="shared" si="3"/>
        <v>3.2503713999999999E-3</v>
      </c>
      <c r="K32" s="98">
        <f t="shared" si="4"/>
        <v>2.9749679000000001E-2</v>
      </c>
      <c r="L32" s="98">
        <f t="shared" si="5"/>
        <v>7.7109868999999998E-2</v>
      </c>
      <c r="M32" s="135">
        <f t="shared" si="9"/>
        <v>0</v>
      </c>
      <c r="N32" s="98">
        <f t="shared" ref="N32:O32" si="16">Y9</f>
        <v>0.11010991940000001</v>
      </c>
      <c r="O32" s="98">
        <f t="shared" si="16"/>
        <v>1.0638064813999999</v>
      </c>
      <c r="P32" s="98">
        <f t="shared" si="7"/>
        <v>-0.21268626570000002</v>
      </c>
    </row>
    <row r="33" spans="6:16" x14ac:dyDescent="0.25">
      <c r="F33" s="98">
        <f t="shared" ref="F33:I33" si="17">F10</f>
        <v>5.1103927E-2</v>
      </c>
      <c r="G33" s="98">
        <f t="shared" si="17"/>
        <v>6.3351434999999996E-4</v>
      </c>
      <c r="H33" s="98">
        <f t="shared" si="17"/>
        <v>1.7072172000000001E-3</v>
      </c>
      <c r="I33" s="135">
        <f t="shared" si="17"/>
        <v>0</v>
      </c>
      <c r="J33" s="98">
        <f t="shared" si="3"/>
        <v>1.0492383999999999E-5</v>
      </c>
      <c r="K33" s="98">
        <f t="shared" si="4"/>
        <v>9.6742769000000004E-4</v>
      </c>
      <c r="L33" s="98">
        <f t="shared" si="5"/>
        <v>2.3903503E-3</v>
      </c>
      <c r="M33" s="135">
        <f t="shared" si="9"/>
        <v>0</v>
      </c>
      <c r="N33" s="98">
        <f t="shared" ref="N33:O33" si="18">Y10</f>
        <v>3.3682703739999998E-3</v>
      </c>
      <c r="O33" s="98">
        <f t="shared" si="18"/>
        <v>5.6812928924E-2</v>
      </c>
      <c r="P33" s="98">
        <f t="shared" si="7"/>
        <v>-6.0457721499999999E-2</v>
      </c>
    </row>
    <row r="34" spans="6:16" x14ac:dyDescent="0.25">
      <c r="F34" s="98">
        <f t="shared" ref="F34:I34" si="19">F11</f>
        <v>0.29708783999999999</v>
      </c>
      <c r="G34" s="98">
        <f t="shared" si="19"/>
        <v>5.2436384999999999E-3</v>
      </c>
      <c r="H34" s="98">
        <f t="shared" si="19"/>
        <v>1.6764900999999999E-2</v>
      </c>
      <c r="I34" s="135">
        <f t="shared" si="19"/>
        <v>0</v>
      </c>
      <c r="J34" s="98">
        <f t="shared" si="3"/>
        <v>1.5076205000000001E-3</v>
      </c>
      <c r="K34" s="98">
        <f t="shared" si="4"/>
        <v>7.1451127999999997E-3</v>
      </c>
      <c r="L34" s="98">
        <f t="shared" si="5"/>
        <v>4.2004643000000001E-2</v>
      </c>
      <c r="M34" s="135">
        <f t="shared" si="9"/>
        <v>0</v>
      </c>
      <c r="N34" s="98">
        <f t="shared" ref="N34:O34" si="20">Y11</f>
        <v>5.0657376300000001E-2</v>
      </c>
      <c r="O34" s="98">
        <f t="shared" si="20"/>
        <v>0.36975375579999997</v>
      </c>
      <c r="P34" s="98">
        <f t="shared" si="7"/>
        <v>-6.2531187700000004E-2</v>
      </c>
    </row>
    <row r="35" spans="6:16" x14ac:dyDescent="0.25">
      <c r="F35" s="98">
        <f t="shared" ref="F35:I35" si="21">F12</f>
        <v>3.3203667000000001</v>
      </c>
      <c r="G35" s="98">
        <f t="shared" si="21"/>
        <v>5.6664758000000003E-2</v>
      </c>
      <c r="H35" s="98">
        <f t="shared" si="21"/>
        <v>0.18370831000000001</v>
      </c>
      <c r="I35" s="135">
        <f t="shared" si="21"/>
        <v>0</v>
      </c>
      <c r="J35" s="98">
        <f t="shared" si="3"/>
        <v>1.6505928999999999E-2</v>
      </c>
      <c r="K35" s="98">
        <f t="shared" si="4"/>
        <v>7.7089925000000004E-2</v>
      </c>
      <c r="L35" s="98">
        <f t="shared" si="5"/>
        <v>0.40235232999999998</v>
      </c>
      <c r="M35" s="135">
        <f t="shared" si="9"/>
        <v>0</v>
      </c>
      <c r="N35" s="98">
        <f t="shared" ref="N35:O35" si="22">Y12</f>
        <v>0.49594818399999996</v>
      </c>
      <c r="O35" s="98">
        <f t="shared" si="22"/>
        <v>4.0566879520000008</v>
      </c>
      <c r="P35" s="98">
        <f t="shared" si="7"/>
        <v>-0.56629548299999999</v>
      </c>
    </row>
    <row r="36" spans="6:16" x14ac:dyDescent="0.25">
      <c r="F36" s="98">
        <f t="shared" ref="F36:I36" si="23">F13</f>
        <v>1.2457053</v>
      </c>
      <c r="G36" s="98">
        <f t="shared" si="23"/>
        <v>3.52296E-2</v>
      </c>
      <c r="H36" s="98">
        <f t="shared" si="23"/>
        <v>6.3395635000000006E-2</v>
      </c>
      <c r="I36" s="135">
        <f t="shared" si="23"/>
        <v>0</v>
      </c>
      <c r="J36" s="98">
        <f t="shared" si="3"/>
        <v>4.9223951E-3</v>
      </c>
      <c r="K36" s="98">
        <f t="shared" si="4"/>
        <v>4.9440103999999999E-2</v>
      </c>
      <c r="L36" s="98">
        <f t="shared" si="5"/>
        <v>0.10055645000000001</v>
      </c>
      <c r="M36" s="135">
        <f t="shared" si="9"/>
        <v>0</v>
      </c>
      <c r="N36" s="98">
        <f t="shared" ref="N36:O36" si="24">Y13</f>
        <v>0.15491894910000001</v>
      </c>
      <c r="O36" s="98">
        <f t="shared" si="24"/>
        <v>1.4992494841000001</v>
      </c>
      <c r="P36" s="98">
        <f t="shared" si="7"/>
        <v>-0.27710533920000002</v>
      </c>
    </row>
    <row r="37" spans="6:16" x14ac:dyDescent="0.25">
      <c r="F37" s="98">
        <f t="shared" ref="F37:I37" si="25">F14</f>
        <v>7.9552582000000003E-4</v>
      </c>
      <c r="G37" s="98">
        <f t="shared" si="25"/>
        <v>2.7057620000000001E-5</v>
      </c>
      <c r="H37" s="98">
        <f t="shared" si="25"/>
        <v>2.7520163999999999E-5</v>
      </c>
      <c r="I37" s="135">
        <f t="shared" si="25"/>
        <v>0</v>
      </c>
      <c r="J37" s="98">
        <f t="shared" si="3"/>
        <v>1.2545821E-7</v>
      </c>
      <c r="K37" s="98">
        <f t="shared" si="4"/>
        <v>4.6407798999999997E-5</v>
      </c>
      <c r="L37" s="98">
        <f t="shared" si="5"/>
        <v>1.0491608E-5</v>
      </c>
      <c r="M37" s="135">
        <f t="shared" si="9"/>
        <v>0</v>
      </c>
      <c r="N37" s="98">
        <f t="shared" ref="N37:O37" si="26">Y14</f>
        <v>5.7024865210000001E-5</v>
      </c>
      <c r="O37" s="98">
        <f t="shared" si="26"/>
        <v>9.0712846921000006E-4</v>
      </c>
      <c r="P37" s="98">
        <f t="shared" si="7"/>
        <v>-1.962885214E-4</v>
      </c>
    </row>
    <row r="38" spans="6:16" x14ac:dyDescent="0.25">
      <c r="F38" s="98">
        <f t="shared" ref="F38:I38" si="27">F15</f>
        <v>2203.6653999999999</v>
      </c>
      <c r="G38" s="98">
        <f t="shared" si="27"/>
        <v>133.81019000000001</v>
      </c>
      <c r="H38" s="98">
        <f t="shared" si="27"/>
        <v>98.866747000000004</v>
      </c>
      <c r="I38" s="135">
        <f t="shared" si="27"/>
        <v>0</v>
      </c>
      <c r="J38" s="98">
        <f t="shared" si="3"/>
        <v>4.7113570999999999</v>
      </c>
      <c r="K38" s="98">
        <f t="shared" si="4"/>
        <v>200.93409</v>
      </c>
      <c r="L38" s="98">
        <f t="shared" si="5"/>
        <v>53.694929000000002</v>
      </c>
      <c r="M38" s="135">
        <f t="shared" si="9"/>
        <v>0</v>
      </c>
      <c r="N38" s="98">
        <f t="shared" ref="N38:O38" si="28">Y15</f>
        <v>259.34037609999996</v>
      </c>
      <c r="O38" s="98">
        <f t="shared" si="28"/>
        <v>2695.6827131</v>
      </c>
      <c r="P38" s="98">
        <f t="shared" si="7"/>
        <v>-2072.792085</v>
      </c>
    </row>
    <row r="39" spans="6:16" x14ac:dyDescent="0.25">
      <c r="F39" s="98">
        <f t="shared" ref="F39:I39" si="29">F16</f>
        <v>78.460856000000007</v>
      </c>
      <c r="G39" s="98">
        <f t="shared" si="29"/>
        <v>0.79583943000000001</v>
      </c>
      <c r="H39" s="98">
        <f t="shared" si="29"/>
        <v>2.6257896000000001</v>
      </c>
      <c r="I39" s="135">
        <f t="shared" si="29"/>
        <v>0</v>
      </c>
      <c r="J39" s="98">
        <f t="shared" si="3"/>
        <v>1.3827674E-2</v>
      </c>
      <c r="K39" s="98">
        <f t="shared" si="4"/>
        <v>1.1333032999999999</v>
      </c>
      <c r="L39" s="98">
        <f t="shared" si="5"/>
        <v>4.3951640000000003</v>
      </c>
      <c r="M39" s="135">
        <f t="shared" si="9"/>
        <v>0</v>
      </c>
      <c r="N39" s="98">
        <f t="shared" ref="N39:O39" si="30">Y16</f>
        <v>5.5422949740000007</v>
      </c>
      <c r="O39" s="98">
        <f t="shared" si="30"/>
        <v>87.424780004000013</v>
      </c>
      <c r="P39" s="98">
        <f t="shared" si="7"/>
        <v>-46.556835300000003</v>
      </c>
    </row>
    <row r="40" spans="6:16" x14ac:dyDescent="0.25">
      <c r="F40" s="98"/>
      <c r="G40" s="98"/>
      <c r="H40" s="98"/>
    </row>
    <row r="41" spans="6:16" x14ac:dyDescent="0.25">
      <c r="F41" s="98"/>
      <c r="G41" s="98"/>
      <c r="H41" s="98"/>
    </row>
    <row r="42" spans="6:16" x14ac:dyDescent="0.25">
      <c r="F42" s="98"/>
      <c r="G42" s="98"/>
      <c r="H42" s="98"/>
    </row>
    <row r="43" spans="6:16" x14ac:dyDescent="0.25">
      <c r="F43" s="98"/>
      <c r="G43" s="98"/>
      <c r="H43" s="98"/>
    </row>
  </sheetData>
  <mergeCells count="2">
    <mergeCell ref="A17:B17"/>
    <mergeCell ref="C17:V17"/>
  </mergeCells>
  <pageMargins left="0.7" right="0.7" top="0.78740157499999996" bottom="0.78740157499999996"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K33"/>
  <sheetViews>
    <sheetView workbookViewId="0">
      <selection activeCell="P23" sqref="P23:P32"/>
    </sheetView>
  </sheetViews>
  <sheetFormatPr baseColWidth="10" defaultRowHeight="15" x14ac:dyDescent="0.25"/>
  <cols>
    <col min="1" max="1" width="9" customWidth="1"/>
    <col min="2" max="2" width="7.140625" customWidth="1"/>
    <col min="3" max="7" width="10.7109375" customWidth="1"/>
    <col min="8" max="22" width="11.140625" customWidth="1"/>
    <col min="23" max="37" width="8.7109375" customWidth="1"/>
  </cols>
  <sheetData>
    <row r="1" spans="1:37" ht="18.75" x14ac:dyDescent="0.3">
      <c r="A1" s="5" t="s">
        <v>49</v>
      </c>
      <c r="I1" s="5"/>
      <c r="W1" s="77"/>
      <c r="AA1" s="94" t="s">
        <v>309</v>
      </c>
    </row>
    <row r="2" spans="1:37" ht="15.75" thickBot="1" x14ac:dyDescent="0.3">
      <c r="I2" s="5" t="s">
        <v>50</v>
      </c>
      <c r="T2" s="5" t="s">
        <v>51</v>
      </c>
    </row>
    <row r="3" spans="1:37" ht="36.75" thickBot="1" x14ac:dyDescent="0.3">
      <c r="A3" s="6" t="s">
        <v>52</v>
      </c>
      <c r="B3" s="7" t="s">
        <v>53</v>
      </c>
      <c r="C3" s="8" t="s">
        <v>17</v>
      </c>
      <c r="D3" s="8" t="s">
        <v>18</v>
      </c>
      <c r="E3" s="8" t="s">
        <v>19</v>
      </c>
      <c r="F3" s="8" t="s">
        <v>54</v>
      </c>
      <c r="G3" s="8" t="s">
        <v>55</v>
      </c>
      <c r="H3" s="8" t="s">
        <v>56</v>
      </c>
      <c r="I3" s="8" t="s">
        <v>10</v>
      </c>
      <c r="J3" s="8" t="s">
        <v>11</v>
      </c>
      <c r="K3" s="8" t="s">
        <v>12</v>
      </c>
      <c r="L3" s="8" t="s">
        <v>13</v>
      </c>
      <c r="M3" s="8" t="s">
        <v>14</v>
      </c>
      <c r="N3" s="8" t="s">
        <v>15</v>
      </c>
      <c r="O3" s="8" t="s">
        <v>16</v>
      </c>
      <c r="P3" s="12" t="str">
        <f>CONCATENATE(Gesamtüberblick!P7," / ",Gesamtüberblick!P6)</f>
        <v>C1 / Energierückgewinnung</v>
      </c>
      <c r="Q3" s="12" t="str">
        <f>CONCATENATE(Gesamtüberblick!Q7," / ",Gesamtüberblick!Q6)</f>
        <v>C2 / Energierückgewinnung</v>
      </c>
      <c r="R3" s="12" t="str">
        <f>CONCATENATE(Gesamtüberblick!R7," / ",Gesamtüberblick!R6)</f>
        <v>C3 / Energierückgewinnung</v>
      </c>
      <c r="S3" s="12" t="str">
        <f>CONCATENATE(Gesamtüberblick!S7," / ",Gesamtüberblick!S6)</f>
        <v>C4 / Energierückgewinnung</v>
      </c>
      <c r="T3" s="12" t="s">
        <v>25</v>
      </c>
      <c r="U3" s="12" t="s">
        <v>101</v>
      </c>
      <c r="V3" s="12" t="s">
        <v>102</v>
      </c>
      <c r="W3" s="12" t="s">
        <v>297</v>
      </c>
      <c r="X3" s="12" t="s">
        <v>307</v>
      </c>
      <c r="Y3" s="12" t="s">
        <v>298</v>
      </c>
      <c r="Z3" s="12" t="s">
        <v>308</v>
      </c>
      <c r="AA3" s="12" t="str">
        <f>CONCATENATE(Gesamtüberblick!W7," / ",Gesamtüberblick!W6)</f>
        <v>C1 / 0</v>
      </c>
      <c r="AB3" s="12" t="str">
        <f>CONCATENATE(Gesamtüberblick!X7," / ",Gesamtüberblick!X6)</f>
        <v>C2 / 0</v>
      </c>
      <c r="AC3" s="12" t="str">
        <f>CONCATENATE(Gesamtüberblick!Y7," / ",Gesamtüberblick!Y6)</f>
        <v>C3 / 0</v>
      </c>
      <c r="AD3" s="12" t="str">
        <f>CONCATENATE(Gesamtüberblick!Z7," / ",Gesamtüberblick!Z6)</f>
        <v>C4 / 0</v>
      </c>
      <c r="AE3" s="12" t="str">
        <f>Gesamtüberblick!AB7</f>
        <v>D aus A5</v>
      </c>
      <c r="AF3" s="12" t="str">
        <f>Gesamtüberblick!AC7</f>
        <v>D aus C</v>
      </c>
      <c r="AG3" s="12" t="s">
        <v>102</v>
      </c>
      <c r="AH3" s="12" t="s">
        <v>297</v>
      </c>
      <c r="AI3" s="12" t="s">
        <v>307</v>
      </c>
      <c r="AJ3" s="12" t="s">
        <v>298</v>
      </c>
      <c r="AK3" s="12" t="s">
        <v>308</v>
      </c>
    </row>
    <row r="4" spans="1:37" ht="15.75" thickBot="1" x14ac:dyDescent="0.3">
      <c r="A4" s="55" t="s">
        <v>26</v>
      </c>
      <c r="B4" s="13" t="s">
        <v>63</v>
      </c>
      <c r="C4" s="17" t="str">
        <f>IF(Gesamtüberblick!C21="","",Gesamtüberblick!C21)</f>
        <v/>
      </c>
      <c r="D4" s="17" t="str">
        <f>IF(Gesamtüberblick!D21="","",Gesamtüberblick!D21)</f>
        <v/>
      </c>
      <c r="E4" s="17" t="str">
        <f>IF(Gesamtüberblick!E21="","",Gesamtüberblick!E21)</f>
        <v/>
      </c>
      <c r="F4" s="100">
        <f>IF(Gesamtüberblick!F21="","",Gesamtüberblick!F21)</f>
        <v>6506.9039999999986</v>
      </c>
      <c r="G4" s="100">
        <f>IF(Gesamtüberblick!G21="","",Gesamtüberblick!G21)</f>
        <v>2.1860624999999998</v>
      </c>
      <c r="H4" s="100">
        <f>IF(Gesamtüberblick!H21="","",Gesamtüberblick!H21)</f>
        <v>593.72014999999999</v>
      </c>
      <c r="I4" s="119">
        <f>IF(Gesamtüberblick!I21="","",Gesamtüberblick!I21)</f>
        <v>0</v>
      </c>
      <c r="J4" s="119">
        <f>IF(Gesamtüberblick!J21="","",Gesamtüberblick!J21)</f>
        <v>0</v>
      </c>
      <c r="K4" s="119">
        <f>IF(Gesamtüberblick!K21="","",Gesamtüberblick!K21)</f>
        <v>0</v>
      </c>
      <c r="L4" s="119">
        <f>IF(Gesamtüberblick!L21="","",Gesamtüberblick!L21)</f>
        <v>0</v>
      </c>
      <c r="M4" s="119">
        <f>IF(Gesamtüberblick!M21="","",Gesamtüberblick!M21)</f>
        <v>0</v>
      </c>
      <c r="N4" s="119">
        <f>IF(Gesamtüberblick!N21="","",Gesamtüberblick!N21)</f>
        <v>0</v>
      </c>
      <c r="O4" s="119">
        <f>IF(Gesamtüberblick!O21="","",Gesamtüberblick!O21)</f>
        <v>0</v>
      </c>
      <c r="P4" s="100">
        <f>IF(Gesamtüberblick!P21="","",Gesamtüberblick!P21)</f>
        <v>2.8820838000000001E-2</v>
      </c>
      <c r="Q4" s="100">
        <f>IF(Gesamtüberblick!Q21="","",Gesamtüberblick!Q21)</f>
        <v>3.4482678</v>
      </c>
      <c r="R4" s="100">
        <f>IF(Gesamtüberblick!R21="","",Gesamtüberblick!R21)</f>
        <v>8358.0333841000011</v>
      </c>
      <c r="S4" s="119">
        <f>IF(Gesamtüberblick!S21="","",Gesamtüberblick!S21)</f>
        <v>0</v>
      </c>
      <c r="T4" s="100">
        <f>IF(Gesamtüberblick!U21="","",Gesamtüberblick!U21)</f>
        <v>-23.374022</v>
      </c>
      <c r="U4" s="100">
        <f>IF(Gesamtüberblick!V21="","",Gesamtüberblick!V21)</f>
        <v>-779.13406999999995</v>
      </c>
      <c r="V4" s="100">
        <f>IF(Gesamtüberblick!T21="","",Gesamtüberblick!T21)</f>
        <v>-802.50809199999992</v>
      </c>
      <c r="W4" s="100">
        <f>IF(Gesamtüberblick!$AD21="","",Gesamtüberblick!$AD21)</f>
        <v>7102.8102124999987</v>
      </c>
      <c r="X4" s="119">
        <f>IF(Gesamtüberblick!$AE21="","",Gesamtüberblick!$AE21)</f>
        <v>0</v>
      </c>
      <c r="Y4" s="100">
        <f>IF(Gesamtüberblick!AF21="","",Gesamtüberblick!AF21)</f>
        <v>8361.5104727380003</v>
      </c>
      <c r="Z4" s="100">
        <f>IF(Gesamtüberblick!AG21="","",Gesamtüberblick!AG21)</f>
        <v>15464.320685237999</v>
      </c>
      <c r="AA4" s="100" t="str">
        <f>IF(Gesamtüberblick!W21="","",Gesamtüberblick!W21)</f>
        <v/>
      </c>
      <c r="AB4" s="100" t="str">
        <f>IF(Gesamtüberblick!X21="","",Gesamtüberblick!X21)</f>
        <v/>
      </c>
      <c r="AC4" s="100" t="str">
        <f>IF(Gesamtüberblick!Y21="","",Gesamtüberblick!Y21)</f>
        <v/>
      </c>
      <c r="AD4" s="100" t="str">
        <f>IF(Gesamtüberblick!Z21="","",Gesamtüberblick!Z21)</f>
        <v/>
      </c>
      <c r="AE4" s="100" t="str">
        <f>IF(Gesamtüberblick!AB21="","",Gesamtüberblick!AB21)</f>
        <v/>
      </c>
      <c r="AF4" s="100" t="str">
        <f>IF(Gesamtüberblick!AC21="","",Gesamtüberblick!AC21)</f>
        <v/>
      </c>
      <c r="AG4" s="100" t="str">
        <f>IF(Gesamtüberblick!AA21="","",Gesamtüberblick!AA21)</f>
        <v/>
      </c>
      <c r="AH4" s="100">
        <f>IF(Gesamtüberblick!$AD21="","",Gesamtüberblick!$AD21)</f>
        <v>7102.8102124999987</v>
      </c>
      <c r="AI4" s="119">
        <f>IF(Gesamtüberblick!$AE21="","",Gesamtüberblick!$AE21)</f>
        <v>0</v>
      </c>
      <c r="AJ4" s="119">
        <f>IF(Gesamtüberblick!AH21="","",Gesamtüberblick!AH21)</f>
        <v>0</v>
      </c>
      <c r="AK4" s="100">
        <f>IF(Gesamtüberblick!AI21="","",Gesamtüberblick!AI21)</f>
        <v>7102.8102124999987</v>
      </c>
    </row>
    <row r="5" spans="1:37" ht="15.75" thickBot="1" x14ac:dyDescent="0.3">
      <c r="A5" s="55" t="s">
        <v>28</v>
      </c>
      <c r="B5" s="13" t="s">
        <v>62</v>
      </c>
      <c r="C5" s="17" t="str">
        <f>IF(Gesamtüberblick!C22="","",Gesamtüberblick!C22)</f>
        <v/>
      </c>
      <c r="D5" s="17" t="str">
        <f>IF(Gesamtüberblick!D22="","",Gesamtüberblick!D22)</f>
        <v/>
      </c>
      <c r="E5" s="17" t="str">
        <f>IF(Gesamtüberblick!E22="","",Gesamtüberblick!E22)</f>
        <v/>
      </c>
      <c r="F5" s="100">
        <f>IF(Gesamtüberblick!F22="","",Gesamtüberblick!F22)</f>
        <v>8356.18</v>
      </c>
      <c r="G5" s="100">
        <f>IF(Gesamtüberblick!G22="","",Gesamtüberblick!G22)</f>
        <v>0</v>
      </c>
      <c r="H5" s="100">
        <f>IF(Gesamtüberblick!H22="","",Gesamtüberblick!H22)</f>
        <v>0</v>
      </c>
      <c r="I5" s="119">
        <f>IF(Gesamtüberblick!I22="","",Gesamtüberblick!I22)</f>
        <v>0</v>
      </c>
      <c r="J5" s="119">
        <f>IF(Gesamtüberblick!J22="","",Gesamtüberblick!J22)</f>
        <v>0</v>
      </c>
      <c r="K5" s="119">
        <f>IF(Gesamtüberblick!K22="","",Gesamtüberblick!K22)</f>
        <v>0</v>
      </c>
      <c r="L5" s="119">
        <f>IF(Gesamtüberblick!L22="","",Gesamtüberblick!L22)</f>
        <v>0</v>
      </c>
      <c r="M5" s="119">
        <f>IF(Gesamtüberblick!M22="","",Gesamtüberblick!M22)</f>
        <v>0</v>
      </c>
      <c r="N5" s="119">
        <f>IF(Gesamtüberblick!N22="","",Gesamtüberblick!N22)</f>
        <v>0</v>
      </c>
      <c r="O5" s="119">
        <f>IF(Gesamtüberblick!O22="","",Gesamtüberblick!O22)</f>
        <v>0</v>
      </c>
      <c r="P5" s="119">
        <f>IF(Gesamtüberblick!P22="","",Gesamtüberblick!P22)</f>
        <v>0</v>
      </c>
      <c r="Q5" s="119">
        <f>IF(Gesamtüberblick!Q22="","",Gesamtüberblick!Q22)</f>
        <v>0</v>
      </c>
      <c r="R5" s="100">
        <f>IF(Gesamtüberblick!R22="","",Gesamtüberblick!R22)</f>
        <v>-8356.18</v>
      </c>
      <c r="S5" s="119">
        <f>IF(Gesamtüberblick!S22="","",Gesamtüberblick!S22)</f>
        <v>0</v>
      </c>
      <c r="T5" s="119">
        <f>IF(Gesamtüberblick!U22="","",Gesamtüberblick!U22)</f>
        <v>0</v>
      </c>
      <c r="U5" s="119">
        <f>IF(Gesamtüberblick!V22="","",Gesamtüberblick!V22)</f>
        <v>0</v>
      </c>
      <c r="V5" s="119">
        <f>IF(Gesamtüberblick!T22="","",Gesamtüberblick!T22)</f>
        <v>0</v>
      </c>
      <c r="W5" s="100">
        <f>IF(Gesamtüberblick!$AD22="","",Gesamtüberblick!$AD22)</f>
        <v>8356.18</v>
      </c>
      <c r="X5" s="119">
        <f>IF(Gesamtüberblick!$AE22="","",Gesamtüberblick!$AE22)</f>
        <v>0</v>
      </c>
      <c r="Y5" s="100">
        <f>IF(Gesamtüberblick!AF22="","",Gesamtüberblick!AF22)</f>
        <v>-8356.18</v>
      </c>
      <c r="Z5" s="100">
        <f>IF(Gesamtüberblick!AG22="","",Gesamtüberblick!AG22)</f>
        <v>0</v>
      </c>
      <c r="AA5" s="100" t="str">
        <f>IF(Gesamtüberblick!W22="","",Gesamtüberblick!W22)</f>
        <v/>
      </c>
      <c r="AB5" s="100" t="str">
        <f>IF(Gesamtüberblick!X22="","",Gesamtüberblick!X22)</f>
        <v/>
      </c>
      <c r="AC5" s="100" t="str">
        <f>IF(Gesamtüberblick!Y22="","",Gesamtüberblick!Y22)</f>
        <v/>
      </c>
      <c r="AD5" s="100" t="str">
        <f>IF(Gesamtüberblick!Z22="","",Gesamtüberblick!Z22)</f>
        <v/>
      </c>
      <c r="AE5" s="100" t="str">
        <f>IF(Gesamtüberblick!AB22="","",Gesamtüberblick!AB22)</f>
        <v/>
      </c>
      <c r="AF5" s="100" t="str">
        <f>IF(Gesamtüberblick!AC22="","",Gesamtüberblick!AC22)</f>
        <v/>
      </c>
      <c r="AG5" s="100" t="str">
        <f>IF(Gesamtüberblick!AA22="","",Gesamtüberblick!AA22)</f>
        <v/>
      </c>
      <c r="AH5" s="100">
        <f>IF(Gesamtüberblick!$AD22="","",Gesamtüberblick!$AD22)</f>
        <v>8356.18</v>
      </c>
      <c r="AI5" s="119">
        <f>IF(Gesamtüberblick!$AE22="","",Gesamtüberblick!$AE22)</f>
        <v>0</v>
      </c>
      <c r="AJ5" s="119">
        <f>IF(Gesamtüberblick!AH22="","",Gesamtüberblick!AH22)</f>
        <v>0</v>
      </c>
      <c r="AK5" s="100">
        <f>IF(Gesamtüberblick!AI22="","",Gesamtüberblick!AI22)</f>
        <v>8356.18</v>
      </c>
    </row>
    <row r="6" spans="1:37" ht="15.75" thickBot="1" x14ac:dyDescent="0.3">
      <c r="A6" s="55" t="s">
        <v>29</v>
      </c>
      <c r="B6" s="13" t="s">
        <v>63</v>
      </c>
      <c r="C6" s="17" t="str">
        <f>IF(Gesamtüberblick!C23="","",Gesamtüberblick!C23)</f>
        <v/>
      </c>
      <c r="D6" s="17" t="str">
        <f>IF(Gesamtüberblick!D23="","",Gesamtüberblick!D23)</f>
        <v/>
      </c>
      <c r="E6" s="17" t="str">
        <f>IF(Gesamtüberblick!E23="","",Gesamtüberblick!E23)</f>
        <v/>
      </c>
      <c r="F6" s="100">
        <f>IF(Gesamtüberblick!F23="","",Gesamtüberblick!F23)</f>
        <v>14863.083999999999</v>
      </c>
      <c r="G6" s="100">
        <f>IF(Gesamtüberblick!G23="","",Gesamtüberblick!G23)</f>
        <v>2.1860624999999998</v>
      </c>
      <c r="H6" s="100">
        <f>IF(Gesamtüberblick!H23="","",Gesamtüberblick!H23)</f>
        <v>593.72014999999999</v>
      </c>
      <c r="I6" s="119">
        <f>IF(Gesamtüberblick!I23="","",Gesamtüberblick!I23)</f>
        <v>0</v>
      </c>
      <c r="J6" s="119">
        <f>IF(Gesamtüberblick!J23="","",Gesamtüberblick!J23)</f>
        <v>0</v>
      </c>
      <c r="K6" s="119">
        <f>IF(Gesamtüberblick!K23="","",Gesamtüberblick!K23)</f>
        <v>0</v>
      </c>
      <c r="L6" s="119">
        <f>IF(Gesamtüberblick!L23="","",Gesamtüberblick!L23)</f>
        <v>0</v>
      </c>
      <c r="M6" s="119">
        <f>IF(Gesamtüberblick!M23="","",Gesamtüberblick!M23)</f>
        <v>0</v>
      </c>
      <c r="N6" s="119">
        <f>IF(Gesamtüberblick!N23="","",Gesamtüberblick!N23)</f>
        <v>0</v>
      </c>
      <c r="O6" s="119">
        <f>IF(Gesamtüberblick!O23="","",Gesamtüberblick!O23)</f>
        <v>0</v>
      </c>
      <c r="P6" s="100">
        <f>IF(Gesamtüberblick!P23="","",Gesamtüberblick!P23)</f>
        <v>2.8820838000000001E-2</v>
      </c>
      <c r="Q6" s="100">
        <f>IF(Gesamtüberblick!Q23="","",Gesamtüberblick!Q23)</f>
        <v>3.4482678</v>
      </c>
      <c r="R6" s="100">
        <f>IF(Gesamtüberblick!R23="","",Gesamtüberblick!R23)</f>
        <v>1.8533841</v>
      </c>
      <c r="S6" s="119">
        <f>IF(Gesamtüberblick!S23="","",Gesamtüberblick!S23)</f>
        <v>0</v>
      </c>
      <c r="T6" s="100">
        <f>IF(Gesamtüberblick!U23="","",Gesamtüberblick!U23)</f>
        <v>-23.374022</v>
      </c>
      <c r="U6" s="100">
        <f>IF(Gesamtüberblick!V23="","",Gesamtüberblick!V23)</f>
        <v>-779.13406999999995</v>
      </c>
      <c r="V6" s="100">
        <f>IF(Gesamtüberblick!T23="","",Gesamtüberblick!T23)</f>
        <v>-802.50809199999992</v>
      </c>
      <c r="W6" s="100">
        <f>IF(Gesamtüberblick!$AD23="","",Gesamtüberblick!$AD23)</f>
        <v>15458.990212499999</v>
      </c>
      <c r="X6" s="119">
        <f>IF(Gesamtüberblick!$AE23="","",Gesamtüberblick!$AE23)</f>
        <v>0</v>
      </c>
      <c r="Y6" s="100">
        <f>IF(Gesamtüberblick!AF23="","",Gesamtüberblick!AF23)</f>
        <v>5.3304727380000001</v>
      </c>
      <c r="Z6" s="100">
        <f>IF(Gesamtüberblick!AG23="","",Gesamtüberblick!AG23)</f>
        <v>15464.320685237999</v>
      </c>
      <c r="AA6" s="100" t="str">
        <f>IF(Gesamtüberblick!W23="","",Gesamtüberblick!W23)</f>
        <v/>
      </c>
      <c r="AB6" s="100" t="str">
        <f>IF(Gesamtüberblick!X23="","",Gesamtüberblick!X23)</f>
        <v/>
      </c>
      <c r="AC6" s="100" t="str">
        <f>IF(Gesamtüberblick!Y23="","",Gesamtüberblick!Y23)</f>
        <v/>
      </c>
      <c r="AD6" s="100" t="str">
        <f>IF(Gesamtüberblick!Z23="","",Gesamtüberblick!Z23)</f>
        <v/>
      </c>
      <c r="AE6" s="100" t="str">
        <f>IF(Gesamtüberblick!AB23="","",Gesamtüberblick!AB23)</f>
        <v/>
      </c>
      <c r="AF6" s="100" t="str">
        <f>IF(Gesamtüberblick!AC23="","",Gesamtüberblick!AC23)</f>
        <v/>
      </c>
      <c r="AG6" s="100" t="str">
        <f>IF(Gesamtüberblick!AA23="","",Gesamtüberblick!AA23)</f>
        <v/>
      </c>
      <c r="AH6" s="100">
        <f>IF(Gesamtüberblick!$AD23="","",Gesamtüberblick!$AD23)</f>
        <v>15458.990212499999</v>
      </c>
      <c r="AI6" s="119">
        <f>IF(Gesamtüberblick!$AE23="","",Gesamtüberblick!$AE23)</f>
        <v>0</v>
      </c>
      <c r="AJ6" s="119">
        <f>IF(Gesamtüberblick!AH23="","",Gesamtüberblick!AH23)</f>
        <v>0</v>
      </c>
      <c r="AK6" s="100">
        <f>IF(Gesamtüberblick!AI23="","",Gesamtüberblick!AI23)</f>
        <v>15458.990212499999</v>
      </c>
    </row>
    <row r="7" spans="1:37" ht="15.75" thickBot="1" x14ac:dyDescent="0.3">
      <c r="A7" s="55" t="s">
        <v>30</v>
      </c>
      <c r="B7" s="13" t="s">
        <v>62</v>
      </c>
      <c r="C7" s="17" t="str">
        <f>IF(Gesamtüberblick!C24="","",Gesamtüberblick!C24)</f>
        <v/>
      </c>
      <c r="D7" s="17" t="str">
        <f>IF(Gesamtüberblick!D24="","",Gesamtüberblick!D24)</f>
        <v/>
      </c>
      <c r="E7" s="17" t="str">
        <f>IF(Gesamtüberblick!E24="","",Gesamtüberblick!E24)</f>
        <v/>
      </c>
      <c r="F7" s="100">
        <f>IF(Gesamtüberblick!F24="","",Gesamtüberblick!F24)</f>
        <v>2044.9981</v>
      </c>
      <c r="G7" s="100">
        <f>IF(Gesamtüberblick!G24="","",Gesamtüberblick!G24)</f>
        <v>133.81710000000001</v>
      </c>
      <c r="H7" s="100">
        <f>IF(Gesamtüberblick!H24="","",Gesamtüberblick!H24)</f>
        <v>131.42069000000001</v>
      </c>
      <c r="I7" s="119">
        <f>IF(Gesamtüberblick!I24="","",Gesamtüberblick!I24)</f>
        <v>0</v>
      </c>
      <c r="J7" s="119">
        <f>IF(Gesamtüberblick!J24="","",Gesamtüberblick!J24)</f>
        <v>0</v>
      </c>
      <c r="K7" s="119">
        <f>IF(Gesamtüberblick!K24="","",Gesamtüberblick!K24)</f>
        <v>0</v>
      </c>
      <c r="L7" s="119">
        <f>IF(Gesamtüberblick!L24="","",Gesamtüberblick!L24)</f>
        <v>0</v>
      </c>
      <c r="M7" s="119">
        <f>IF(Gesamtüberblick!M24="","",Gesamtüberblick!M24)</f>
        <v>0</v>
      </c>
      <c r="N7" s="119">
        <f>IF(Gesamtüberblick!N24="","",Gesamtüberblick!N24)</f>
        <v>0</v>
      </c>
      <c r="O7" s="119">
        <f>IF(Gesamtüberblick!O24="","",Gesamtüberblick!O24)</f>
        <v>0</v>
      </c>
      <c r="P7" s="100">
        <f>IF(Gesamtüberblick!P24="","",Gesamtüberblick!P24)</f>
        <v>4.7113985999999999</v>
      </c>
      <c r="Q7" s="100">
        <f>IF(Gesamtüberblick!Q24="","",Gesamtüberblick!Q24)</f>
        <v>200.94345999999999</v>
      </c>
      <c r="R7" s="100">
        <f>IF(Gesamtüberblick!R24="","",Gesamtüberblick!R24)</f>
        <v>181.46703299999999</v>
      </c>
      <c r="S7" s="119">
        <f>IF(Gesamtüberblick!S24="","",Gesamtüberblick!S24)</f>
        <v>0</v>
      </c>
      <c r="T7" s="100">
        <f>IF(Gesamtüberblick!U24="","",Gesamtüberblick!U24)</f>
        <v>-60.373137999999997</v>
      </c>
      <c r="U7" s="100">
        <f>IF(Gesamtüberblick!V24="","",Gesamtüberblick!V24)</f>
        <v>-2012.4378999999999</v>
      </c>
      <c r="V7" s="100">
        <f>IF(Gesamtüberblick!T24="","",Gesamtüberblick!T24)</f>
        <v>-2072.8110379999998</v>
      </c>
      <c r="W7" s="100">
        <f>IF(Gesamtüberblick!$AD24="","",Gesamtüberblick!$AD24)</f>
        <v>2310.2358899999999</v>
      </c>
      <c r="X7" s="119">
        <f>IF(Gesamtüberblick!$AE24="","",Gesamtüberblick!$AE24)</f>
        <v>0</v>
      </c>
      <c r="Y7" s="100">
        <f>IF(Gesamtüberblick!AF24="","",Gesamtüberblick!AF24)</f>
        <v>387.12189159999997</v>
      </c>
      <c r="Z7" s="100">
        <f>IF(Gesamtüberblick!AG24="","",Gesamtüberblick!AG24)</f>
        <v>2697.3577815999997</v>
      </c>
      <c r="AA7" s="100" t="str">
        <f>IF(Gesamtüberblick!W24="","",Gesamtüberblick!W24)</f>
        <v/>
      </c>
      <c r="AB7" s="100" t="str">
        <f>IF(Gesamtüberblick!X24="","",Gesamtüberblick!X24)</f>
        <v/>
      </c>
      <c r="AC7" s="100" t="str">
        <f>IF(Gesamtüberblick!Y24="","",Gesamtüberblick!Y24)</f>
        <v/>
      </c>
      <c r="AD7" s="100" t="str">
        <f>IF(Gesamtüberblick!Z24="","",Gesamtüberblick!Z24)</f>
        <v/>
      </c>
      <c r="AE7" s="100" t="str">
        <f>IF(Gesamtüberblick!AB24="","",Gesamtüberblick!AB24)</f>
        <v/>
      </c>
      <c r="AF7" s="100" t="str">
        <f>IF(Gesamtüberblick!AC24="","",Gesamtüberblick!AC24)</f>
        <v/>
      </c>
      <c r="AG7" s="100" t="str">
        <f>IF(Gesamtüberblick!AA24="","",Gesamtüberblick!AA24)</f>
        <v/>
      </c>
      <c r="AH7" s="100">
        <f>IF(Gesamtüberblick!$AD24="","",Gesamtüberblick!$AD24)</f>
        <v>2310.2358899999999</v>
      </c>
      <c r="AI7" s="119">
        <f>IF(Gesamtüberblick!$AE24="","",Gesamtüberblick!$AE24)</f>
        <v>0</v>
      </c>
      <c r="AJ7" s="119">
        <f>IF(Gesamtüberblick!AH24="","",Gesamtüberblick!AH24)</f>
        <v>0</v>
      </c>
      <c r="AK7" s="100">
        <f>IF(Gesamtüberblick!AI24="","",Gesamtüberblick!AI24)</f>
        <v>2310.2358899999999</v>
      </c>
    </row>
    <row r="8" spans="1:37" ht="15.75" thickBot="1" x14ac:dyDescent="0.3">
      <c r="A8" s="55" t="s">
        <v>31</v>
      </c>
      <c r="B8" s="13" t="s">
        <v>62</v>
      </c>
      <c r="C8" s="17" t="str">
        <f>IF(Gesamtüberblick!C25="","",Gesamtüberblick!C25)</f>
        <v/>
      </c>
      <c r="D8" s="17" t="str">
        <f>IF(Gesamtüberblick!D25="","",Gesamtüberblick!D25)</f>
        <v/>
      </c>
      <c r="E8" s="17" t="str">
        <f>IF(Gesamtüberblick!E25="","",Gesamtüberblick!E25)</f>
        <v/>
      </c>
      <c r="F8" s="100">
        <f>IF(Gesamtüberblick!F25="","",Gesamtüberblick!F25)</f>
        <v>160.29</v>
      </c>
      <c r="G8" s="119">
        <f>IF(Gesamtüberblick!G25="","",Gesamtüberblick!G25)</f>
        <v>0</v>
      </c>
      <c r="H8" s="100">
        <f>IF(Gesamtüberblick!H25="","",Gesamtüberblick!H25)</f>
        <v>-32.520000000000003</v>
      </c>
      <c r="I8" s="119">
        <f>IF(Gesamtüberblick!I25="","",Gesamtüberblick!I25)</f>
        <v>0</v>
      </c>
      <c r="J8" s="119">
        <f>IF(Gesamtüberblick!J25="","",Gesamtüberblick!J25)</f>
        <v>0</v>
      </c>
      <c r="K8" s="119">
        <f>IF(Gesamtüberblick!K25="","",Gesamtüberblick!K25)</f>
        <v>0</v>
      </c>
      <c r="L8" s="119">
        <f>IF(Gesamtüberblick!L25="","",Gesamtüberblick!L25)</f>
        <v>0</v>
      </c>
      <c r="M8" s="119">
        <f>IF(Gesamtüberblick!M25="","",Gesamtüberblick!M25)</f>
        <v>0</v>
      </c>
      <c r="N8" s="119">
        <f>IF(Gesamtüberblick!N25="","",Gesamtüberblick!N25)</f>
        <v>0</v>
      </c>
      <c r="O8" s="119">
        <f>IF(Gesamtüberblick!O25="","",Gesamtüberblick!O25)</f>
        <v>0</v>
      </c>
      <c r="P8" s="119">
        <f>IF(Gesamtüberblick!P25="","",Gesamtüberblick!P25)</f>
        <v>0</v>
      </c>
      <c r="Q8" s="119">
        <f>IF(Gesamtüberblick!Q25="","",Gesamtüberblick!Q25)</f>
        <v>0</v>
      </c>
      <c r="R8" s="100">
        <f>IF(Gesamtüberblick!R25="","",Gesamtüberblick!R25)</f>
        <v>-127.76999999999998</v>
      </c>
      <c r="S8" s="119">
        <f>IF(Gesamtüberblick!S25="","",Gesamtüberblick!S25)</f>
        <v>0</v>
      </c>
      <c r="T8" s="119">
        <f>IF(Gesamtüberblick!U25="","",Gesamtüberblick!U25)</f>
        <v>0</v>
      </c>
      <c r="U8" s="119">
        <f>IF(Gesamtüberblick!V25="","",Gesamtüberblick!V25)</f>
        <v>0</v>
      </c>
      <c r="V8" s="119">
        <f>IF(Gesamtüberblick!T25="","",Gesamtüberblick!T25)</f>
        <v>0</v>
      </c>
      <c r="W8" s="100">
        <f>IF(Gesamtüberblick!$AD25="","",Gesamtüberblick!$AD25)</f>
        <v>127.76999999999998</v>
      </c>
      <c r="X8" s="119">
        <f>IF(Gesamtüberblick!$AE25="","",Gesamtüberblick!$AE25)</f>
        <v>0</v>
      </c>
      <c r="Y8" s="100">
        <f>IF(Gesamtüberblick!AF25="","",Gesamtüberblick!AF25)</f>
        <v>-127.76999999999998</v>
      </c>
      <c r="Z8" s="100">
        <f>IF(Gesamtüberblick!AG25="","",Gesamtüberblick!AG25)</f>
        <v>0</v>
      </c>
      <c r="AA8" s="100" t="str">
        <f>IF(Gesamtüberblick!W25="","",Gesamtüberblick!W25)</f>
        <v/>
      </c>
      <c r="AB8" s="100" t="str">
        <f>IF(Gesamtüberblick!X25="","",Gesamtüberblick!X25)</f>
        <v/>
      </c>
      <c r="AC8" s="100" t="str">
        <f>IF(Gesamtüberblick!Y25="","",Gesamtüberblick!Y25)</f>
        <v/>
      </c>
      <c r="AD8" s="100" t="str">
        <f>IF(Gesamtüberblick!Z25="","",Gesamtüberblick!Z25)</f>
        <v/>
      </c>
      <c r="AE8" s="100" t="str">
        <f>IF(Gesamtüberblick!AB25="","",Gesamtüberblick!AB25)</f>
        <v/>
      </c>
      <c r="AF8" s="100" t="str">
        <f>IF(Gesamtüberblick!AC25="","",Gesamtüberblick!AC25)</f>
        <v/>
      </c>
      <c r="AG8" s="100" t="str">
        <f>IF(Gesamtüberblick!AA25="","",Gesamtüberblick!AA25)</f>
        <v/>
      </c>
      <c r="AH8" s="100">
        <f>IF(Gesamtüberblick!$AD25="","",Gesamtüberblick!$AD25)</f>
        <v>127.76999999999998</v>
      </c>
      <c r="AI8" s="119">
        <f>IF(Gesamtüberblick!$AE25="","",Gesamtüberblick!$AE25)</f>
        <v>0</v>
      </c>
      <c r="AJ8" s="119">
        <f>IF(Gesamtüberblick!AH25="","",Gesamtüberblick!AH25)</f>
        <v>0</v>
      </c>
      <c r="AK8" s="100">
        <f>IF(Gesamtüberblick!AI25="","",Gesamtüberblick!AI25)</f>
        <v>127.76999999999998</v>
      </c>
    </row>
    <row r="9" spans="1:37" ht="15.75" thickBot="1" x14ac:dyDescent="0.3">
      <c r="A9" s="55" t="s">
        <v>32</v>
      </c>
      <c r="B9" s="13" t="s">
        <v>62</v>
      </c>
      <c r="C9" s="17" t="str">
        <f>IF(Gesamtüberblick!C26="","",Gesamtüberblick!C26)</f>
        <v/>
      </c>
      <c r="D9" s="17" t="str">
        <f>IF(Gesamtüberblick!D26="","",Gesamtüberblick!D26)</f>
        <v/>
      </c>
      <c r="E9" s="17" t="str">
        <f>IF(Gesamtüberblick!E26="","",Gesamtüberblick!E26)</f>
        <v/>
      </c>
      <c r="F9" s="100">
        <f>IF(Gesamtüberblick!F26="","",Gesamtüberblick!F26)</f>
        <v>2205.2881000000002</v>
      </c>
      <c r="G9" s="100">
        <f>IF(Gesamtüberblick!G26="","",Gesamtüberblick!G26)</f>
        <v>133.81710000000001</v>
      </c>
      <c r="H9" s="100">
        <f>IF(Gesamtüberblick!H26="","",Gesamtüberblick!H26)</f>
        <v>98.900689999999997</v>
      </c>
      <c r="I9" s="119">
        <f>IF(Gesamtüberblick!I26="","",Gesamtüberblick!I26)</f>
        <v>0</v>
      </c>
      <c r="J9" s="119">
        <f>IF(Gesamtüberblick!J26="","",Gesamtüberblick!J26)</f>
        <v>0</v>
      </c>
      <c r="K9" s="119">
        <f>IF(Gesamtüberblick!K26="","",Gesamtüberblick!K26)</f>
        <v>0</v>
      </c>
      <c r="L9" s="119">
        <f>IF(Gesamtüberblick!L26="","",Gesamtüberblick!L26)</f>
        <v>0</v>
      </c>
      <c r="M9" s="119">
        <f>IF(Gesamtüberblick!M26="","",Gesamtüberblick!M26)</f>
        <v>0</v>
      </c>
      <c r="N9" s="119">
        <f>IF(Gesamtüberblick!N26="","",Gesamtüberblick!N26)</f>
        <v>0</v>
      </c>
      <c r="O9" s="119">
        <f>IF(Gesamtüberblick!O26="","",Gesamtüberblick!O26)</f>
        <v>0</v>
      </c>
      <c r="P9" s="100">
        <f>IF(Gesamtüberblick!P26="","",Gesamtüberblick!P26)</f>
        <v>4.7113985999999999</v>
      </c>
      <c r="Q9" s="100">
        <f>IF(Gesamtüberblick!Q26="","",Gesamtüberblick!Q26)</f>
        <v>200.94345999999999</v>
      </c>
      <c r="R9" s="100">
        <f>IF(Gesamtüberblick!R26="","",Gesamtüberblick!R26)</f>
        <v>53.697032999999998</v>
      </c>
      <c r="S9" s="119">
        <f>IF(Gesamtüberblick!S26="","",Gesamtüberblick!S26)</f>
        <v>0</v>
      </c>
      <c r="T9" s="100">
        <f>IF(Gesamtüberblick!U26="","",Gesamtüberblick!U26)</f>
        <v>-60.373137999999997</v>
      </c>
      <c r="U9" s="100">
        <f>IF(Gesamtüberblick!V26="","",Gesamtüberblick!V26)</f>
        <v>-2012.4378999999999</v>
      </c>
      <c r="V9" s="100">
        <f>IF(Gesamtüberblick!T26="","",Gesamtüberblick!T26)</f>
        <v>-2072.8110379999998</v>
      </c>
      <c r="W9" s="100">
        <f>IF(Gesamtüberblick!$AD26="","",Gesamtüberblick!$AD26)</f>
        <v>2438.0058900000004</v>
      </c>
      <c r="X9" s="119">
        <f>IF(Gesamtüberblick!$AE26="","",Gesamtüberblick!$AE26)</f>
        <v>0</v>
      </c>
      <c r="Y9" s="100">
        <f>IF(Gesamtüberblick!AF26="","",Gesamtüberblick!AF26)</f>
        <v>259.35189159999999</v>
      </c>
      <c r="Z9" s="100">
        <f>IF(Gesamtüberblick!AG26="","",Gesamtüberblick!AG26)</f>
        <v>2697.3577816000002</v>
      </c>
      <c r="AA9" s="100" t="str">
        <f>IF(Gesamtüberblick!W26="","",Gesamtüberblick!W26)</f>
        <v/>
      </c>
      <c r="AB9" s="100" t="str">
        <f>IF(Gesamtüberblick!X26="","",Gesamtüberblick!X26)</f>
        <v/>
      </c>
      <c r="AC9" s="100" t="str">
        <f>IF(Gesamtüberblick!Y26="","",Gesamtüberblick!Y26)</f>
        <v/>
      </c>
      <c r="AD9" s="100" t="str">
        <f>IF(Gesamtüberblick!Z26="","",Gesamtüberblick!Z26)</f>
        <v/>
      </c>
      <c r="AE9" s="100" t="str">
        <f>IF(Gesamtüberblick!AB26="","",Gesamtüberblick!AB26)</f>
        <v/>
      </c>
      <c r="AF9" s="100" t="str">
        <f>IF(Gesamtüberblick!AC26="","",Gesamtüberblick!AC26)</f>
        <v/>
      </c>
      <c r="AG9" s="100" t="str">
        <f>IF(Gesamtüberblick!AA26="","",Gesamtüberblick!AA26)</f>
        <v/>
      </c>
      <c r="AH9" s="100">
        <f>IF(Gesamtüberblick!$AD26="","",Gesamtüberblick!$AD26)</f>
        <v>2438.0058900000004</v>
      </c>
      <c r="AI9" s="119">
        <f>IF(Gesamtüberblick!$AE26="","",Gesamtüberblick!$AE26)</f>
        <v>0</v>
      </c>
      <c r="AJ9" s="119">
        <f>IF(Gesamtüberblick!AH26="","",Gesamtüberblick!AH26)</f>
        <v>0</v>
      </c>
      <c r="AK9" s="100">
        <f>IF(Gesamtüberblick!AI26="","",Gesamtüberblick!AI26)</f>
        <v>2438.0058900000004</v>
      </c>
    </row>
    <row r="10" spans="1:37" ht="15.75" thickBot="1" x14ac:dyDescent="0.3">
      <c r="A10" s="55" t="s">
        <v>33</v>
      </c>
      <c r="B10" s="13" t="s">
        <v>8</v>
      </c>
      <c r="C10" s="17" t="str">
        <f>IF(Gesamtüberblick!C27="","",Gesamtüberblick!C27)</f>
        <v/>
      </c>
      <c r="D10" s="17" t="str">
        <f>IF(Gesamtüberblick!D27="","",Gesamtüberblick!D27)</f>
        <v/>
      </c>
      <c r="E10" s="17" t="str">
        <f>IF(Gesamtüberblick!E27="","",Gesamtüberblick!E27)</f>
        <v/>
      </c>
      <c r="F10" s="119">
        <f>IF(Gesamtüberblick!F27="","",Gesamtüberblick!F27)</f>
        <v>0</v>
      </c>
      <c r="G10" s="119">
        <f>IF(Gesamtüberblick!G27="","",Gesamtüberblick!G27)</f>
        <v>0</v>
      </c>
      <c r="H10" s="119">
        <f>IF(Gesamtüberblick!H27="","",Gesamtüberblick!H27)</f>
        <v>0</v>
      </c>
      <c r="I10" s="119">
        <f>IF(Gesamtüberblick!I27="","",Gesamtüberblick!I27)</f>
        <v>0</v>
      </c>
      <c r="J10" s="119">
        <f>IF(Gesamtüberblick!J27="","",Gesamtüberblick!J27)</f>
        <v>0</v>
      </c>
      <c r="K10" s="119">
        <f>IF(Gesamtüberblick!K27="","",Gesamtüberblick!K27)</f>
        <v>0</v>
      </c>
      <c r="L10" s="119">
        <f>IF(Gesamtüberblick!L27="","",Gesamtüberblick!L27)</f>
        <v>0</v>
      </c>
      <c r="M10" s="119">
        <f>IF(Gesamtüberblick!M27="","",Gesamtüberblick!M27)</f>
        <v>0</v>
      </c>
      <c r="N10" s="119">
        <f>IF(Gesamtüberblick!N27="","",Gesamtüberblick!N27)</f>
        <v>0</v>
      </c>
      <c r="O10" s="119">
        <f>IF(Gesamtüberblick!O27="","",Gesamtüberblick!O27)</f>
        <v>0</v>
      </c>
      <c r="P10" s="119">
        <f>IF(Gesamtüberblick!P27="","",Gesamtüberblick!P27)</f>
        <v>0</v>
      </c>
      <c r="Q10" s="119">
        <f>IF(Gesamtüberblick!Q27="","",Gesamtüberblick!Q27)</f>
        <v>0</v>
      </c>
      <c r="R10" s="119">
        <f>IF(Gesamtüberblick!R27="","",Gesamtüberblick!R27)</f>
        <v>0</v>
      </c>
      <c r="S10" s="119">
        <f>IF(Gesamtüberblick!S27="","",Gesamtüberblick!S27)</f>
        <v>0</v>
      </c>
      <c r="T10" s="119">
        <f>IF(Gesamtüberblick!U27="","",Gesamtüberblick!U27)</f>
        <v>0</v>
      </c>
      <c r="U10" s="119">
        <f>IF(Gesamtüberblick!V27="","",Gesamtüberblick!V27)</f>
        <v>0</v>
      </c>
      <c r="V10" s="119">
        <f>IF(Gesamtüberblick!T27="","",Gesamtüberblick!T27)</f>
        <v>0</v>
      </c>
      <c r="W10" s="119">
        <f>IF(Gesamtüberblick!$AD27="","",Gesamtüberblick!$AD27)</f>
        <v>0</v>
      </c>
      <c r="X10" s="119">
        <f>IF(Gesamtüberblick!$AE27="","",Gesamtüberblick!$AE27)</f>
        <v>0</v>
      </c>
      <c r="Y10" s="119">
        <f>IF(Gesamtüberblick!AF27="","",Gesamtüberblick!AF27)</f>
        <v>0</v>
      </c>
      <c r="Z10" s="119">
        <f>IF(Gesamtüberblick!AG27="","",Gesamtüberblick!AG27)</f>
        <v>0</v>
      </c>
      <c r="AA10" s="100" t="str">
        <f>IF(Gesamtüberblick!W27="","",Gesamtüberblick!W27)</f>
        <v/>
      </c>
      <c r="AB10" s="100" t="str">
        <f>IF(Gesamtüberblick!X27="","",Gesamtüberblick!X27)</f>
        <v/>
      </c>
      <c r="AC10" s="100" t="str">
        <f>IF(Gesamtüberblick!Y27="","",Gesamtüberblick!Y27)</f>
        <v/>
      </c>
      <c r="AD10" s="100" t="str">
        <f>IF(Gesamtüberblick!Z27="","",Gesamtüberblick!Z27)</f>
        <v/>
      </c>
      <c r="AE10" s="100" t="str">
        <f>IF(Gesamtüberblick!AB27="","",Gesamtüberblick!AB27)</f>
        <v/>
      </c>
      <c r="AF10" s="100" t="str">
        <f>IF(Gesamtüberblick!AC27="","",Gesamtüberblick!AC27)</f>
        <v/>
      </c>
      <c r="AG10" s="100" t="str">
        <f>IF(Gesamtüberblick!AA27="","",Gesamtüberblick!AA27)</f>
        <v/>
      </c>
      <c r="AH10" s="119">
        <f>IF(Gesamtüberblick!$AD27="","",Gesamtüberblick!$AD27)</f>
        <v>0</v>
      </c>
      <c r="AI10" s="119">
        <f>IF(Gesamtüberblick!$AE27="","",Gesamtüberblick!$AE27)</f>
        <v>0</v>
      </c>
      <c r="AJ10" s="119">
        <f>IF(Gesamtüberblick!AH27="","",Gesamtüberblick!AH27)</f>
        <v>0</v>
      </c>
      <c r="AK10" s="119">
        <f>IF(Gesamtüberblick!AI27="","",Gesamtüberblick!AI27)</f>
        <v>0</v>
      </c>
    </row>
    <row r="11" spans="1:37" ht="15.75" thickBot="1" x14ac:dyDescent="0.3">
      <c r="A11" s="55" t="s">
        <v>34</v>
      </c>
      <c r="B11" s="13" t="s">
        <v>62</v>
      </c>
      <c r="C11" s="17" t="str">
        <f>IF(Gesamtüberblick!C28="","",Gesamtüberblick!C28)</f>
        <v/>
      </c>
      <c r="D11" s="17" t="str">
        <f>IF(Gesamtüberblick!D28="","",Gesamtüberblick!D28)</f>
        <v/>
      </c>
      <c r="E11" s="17" t="str">
        <f>IF(Gesamtüberblick!E28="","",Gesamtüberblick!E28)</f>
        <v/>
      </c>
      <c r="F11" s="119">
        <f>IF(Gesamtüberblick!F28="","",Gesamtüberblick!F28)</f>
        <v>0</v>
      </c>
      <c r="G11" s="119">
        <f>IF(Gesamtüberblick!G28="","",Gesamtüberblick!G28)</f>
        <v>0</v>
      </c>
      <c r="H11" s="119">
        <f>IF(Gesamtüberblick!H28="","",Gesamtüberblick!H28)</f>
        <v>0</v>
      </c>
      <c r="I11" s="119">
        <f>IF(Gesamtüberblick!I28="","",Gesamtüberblick!I28)</f>
        <v>0</v>
      </c>
      <c r="J11" s="119">
        <f>IF(Gesamtüberblick!J28="","",Gesamtüberblick!J28)</f>
        <v>0</v>
      </c>
      <c r="K11" s="119">
        <f>IF(Gesamtüberblick!K28="","",Gesamtüberblick!K28)</f>
        <v>0</v>
      </c>
      <c r="L11" s="119">
        <f>IF(Gesamtüberblick!L28="","",Gesamtüberblick!L28)</f>
        <v>0</v>
      </c>
      <c r="M11" s="119">
        <f>IF(Gesamtüberblick!M28="","",Gesamtüberblick!M28)</f>
        <v>0</v>
      </c>
      <c r="N11" s="119">
        <f>IF(Gesamtüberblick!N28="","",Gesamtüberblick!N28)</f>
        <v>0</v>
      </c>
      <c r="O11" s="119">
        <f>IF(Gesamtüberblick!O28="","",Gesamtüberblick!O28)</f>
        <v>0</v>
      </c>
      <c r="P11" s="119">
        <f>IF(Gesamtüberblick!P28="","",Gesamtüberblick!P28)</f>
        <v>0</v>
      </c>
      <c r="Q11" s="119">
        <f>IF(Gesamtüberblick!Q28="","",Gesamtüberblick!Q28)</f>
        <v>0</v>
      </c>
      <c r="R11" s="119">
        <f>IF(Gesamtüberblick!R28="","",Gesamtüberblick!R28)</f>
        <v>0</v>
      </c>
      <c r="S11" s="119">
        <f>IF(Gesamtüberblick!S28="","",Gesamtüberblick!S28)</f>
        <v>0</v>
      </c>
      <c r="T11" s="119">
        <f>IF(Gesamtüberblick!U28="","",Gesamtüberblick!U28)</f>
        <v>0</v>
      </c>
      <c r="U11" s="119">
        <f>IF(Gesamtüberblick!V28="","",Gesamtüberblick!V28)</f>
        <v>0</v>
      </c>
      <c r="V11" s="119">
        <f>IF(Gesamtüberblick!T28="","",Gesamtüberblick!T28)</f>
        <v>0</v>
      </c>
      <c r="W11" s="119">
        <f>IF(Gesamtüberblick!$AD28="","",Gesamtüberblick!$AD28)</f>
        <v>0</v>
      </c>
      <c r="X11" s="119">
        <f>IF(Gesamtüberblick!$AE28="","",Gesamtüberblick!$AE28)</f>
        <v>0</v>
      </c>
      <c r="Y11" s="119">
        <f>IF(Gesamtüberblick!AF28="","",Gesamtüberblick!AF28)</f>
        <v>0</v>
      </c>
      <c r="Z11" s="119">
        <f>IF(Gesamtüberblick!AG28="","",Gesamtüberblick!AG28)</f>
        <v>0</v>
      </c>
      <c r="AA11" s="100" t="str">
        <f>IF(Gesamtüberblick!W28="","",Gesamtüberblick!W28)</f>
        <v/>
      </c>
      <c r="AB11" s="100" t="str">
        <f>IF(Gesamtüberblick!X28="","",Gesamtüberblick!X28)</f>
        <v/>
      </c>
      <c r="AC11" s="100" t="str">
        <f>IF(Gesamtüberblick!Y28="","",Gesamtüberblick!Y28)</f>
        <v/>
      </c>
      <c r="AD11" s="100" t="str">
        <f>IF(Gesamtüberblick!Z28="","",Gesamtüberblick!Z28)</f>
        <v/>
      </c>
      <c r="AE11" s="100" t="str">
        <f>IF(Gesamtüberblick!AB28="","",Gesamtüberblick!AB28)</f>
        <v/>
      </c>
      <c r="AF11" s="100" t="str">
        <f>IF(Gesamtüberblick!AC28="","",Gesamtüberblick!AC28)</f>
        <v/>
      </c>
      <c r="AG11" s="100" t="str">
        <f>IF(Gesamtüberblick!AA28="","",Gesamtüberblick!AA28)</f>
        <v/>
      </c>
      <c r="AH11" s="119">
        <f>IF(Gesamtüberblick!$AD28="","",Gesamtüberblick!$AD28)</f>
        <v>0</v>
      </c>
      <c r="AI11" s="119">
        <f>IF(Gesamtüberblick!$AE28="","",Gesamtüberblick!$AE28)</f>
        <v>0</v>
      </c>
      <c r="AJ11" s="119">
        <f>IF(Gesamtüberblick!AH28="","",Gesamtüberblick!AH28)</f>
        <v>0</v>
      </c>
      <c r="AK11" s="119">
        <f>IF(Gesamtüberblick!AI28="","",Gesamtüberblick!AI28)</f>
        <v>0</v>
      </c>
    </row>
    <row r="12" spans="1:37" ht="15.75" thickBot="1" x14ac:dyDescent="0.3">
      <c r="A12" s="55" t="s">
        <v>35</v>
      </c>
      <c r="B12" s="13" t="s">
        <v>62</v>
      </c>
      <c r="C12" s="17" t="str">
        <f>IF(Gesamtüberblick!C29="","",Gesamtüberblick!C29)</f>
        <v/>
      </c>
      <c r="D12" s="17" t="str">
        <f>IF(Gesamtüberblick!D29="","",Gesamtüberblick!D29)</f>
        <v/>
      </c>
      <c r="E12" s="17" t="str">
        <f>IF(Gesamtüberblick!E29="","",Gesamtüberblick!E29)</f>
        <v/>
      </c>
      <c r="F12" s="119">
        <f>IF(Gesamtüberblick!F29="","",Gesamtüberblick!F29)</f>
        <v>0</v>
      </c>
      <c r="G12" s="119">
        <f>IF(Gesamtüberblick!G29="","",Gesamtüberblick!G29)</f>
        <v>0</v>
      </c>
      <c r="H12" s="119">
        <f>IF(Gesamtüberblick!H29="","",Gesamtüberblick!H29)</f>
        <v>0</v>
      </c>
      <c r="I12" s="119">
        <f>IF(Gesamtüberblick!I29="","",Gesamtüberblick!I29)</f>
        <v>0</v>
      </c>
      <c r="J12" s="119">
        <f>IF(Gesamtüberblick!J29="","",Gesamtüberblick!J29)</f>
        <v>0</v>
      </c>
      <c r="K12" s="119">
        <f>IF(Gesamtüberblick!K29="","",Gesamtüberblick!K29)</f>
        <v>0</v>
      </c>
      <c r="L12" s="119">
        <f>IF(Gesamtüberblick!L29="","",Gesamtüberblick!L29)</f>
        <v>0</v>
      </c>
      <c r="M12" s="119">
        <f>IF(Gesamtüberblick!M29="","",Gesamtüberblick!M29)</f>
        <v>0</v>
      </c>
      <c r="N12" s="119">
        <f>IF(Gesamtüberblick!N29="","",Gesamtüberblick!N29)</f>
        <v>0</v>
      </c>
      <c r="O12" s="119">
        <f>IF(Gesamtüberblick!O29="","",Gesamtüberblick!O29)</f>
        <v>0</v>
      </c>
      <c r="P12" s="119">
        <f>IF(Gesamtüberblick!P29="","",Gesamtüberblick!P29)</f>
        <v>0</v>
      </c>
      <c r="Q12" s="119">
        <f>IF(Gesamtüberblick!Q29="","",Gesamtüberblick!Q29)</f>
        <v>0</v>
      </c>
      <c r="R12" s="119">
        <f>IF(Gesamtüberblick!R29="","",Gesamtüberblick!R29)</f>
        <v>0</v>
      </c>
      <c r="S12" s="119">
        <f>IF(Gesamtüberblick!S29="","",Gesamtüberblick!S29)</f>
        <v>0</v>
      </c>
      <c r="T12" s="119">
        <f>IF(Gesamtüberblick!U29="","",Gesamtüberblick!U29)</f>
        <v>0</v>
      </c>
      <c r="U12" s="119">
        <f>IF(Gesamtüberblick!V29="","",Gesamtüberblick!V29)</f>
        <v>0</v>
      </c>
      <c r="V12" s="119">
        <f>IF(Gesamtüberblick!T29="","",Gesamtüberblick!T29)</f>
        <v>0</v>
      </c>
      <c r="W12" s="119">
        <f>IF(Gesamtüberblick!$AD29="","",Gesamtüberblick!$AD29)</f>
        <v>0</v>
      </c>
      <c r="X12" s="119">
        <f>IF(Gesamtüberblick!$AE29="","",Gesamtüberblick!$AE29)</f>
        <v>0</v>
      </c>
      <c r="Y12" s="119">
        <f>IF(Gesamtüberblick!AF29="","",Gesamtüberblick!AF29)</f>
        <v>0</v>
      </c>
      <c r="Z12" s="119">
        <f>IF(Gesamtüberblick!AG29="","",Gesamtüberblick!AG29)</f>
        <v>0</v>
      </c>
      <c r="AA12" s="100" t="str">
        <f>IF(Gesamtüberblick!W29="","",Gesamtüberblick!W29)</f>
        <v/>
      </c>
      <c r="AB12" s="100" t="str">
        <f>IF(Gesamtüberblick!X29="","",Gesamtüberblick!X29)</f>
        <v/>
      </c>
      <c r="AC12" s="100" t="str">
        <f>IF(Gesamtüberblick!Y29="","",Gesamtüberblick!Y29)</f>
        <v/>
      </c>
      <c r="AD12" s="100" t="str">
        <f>IF(Gesamtüberblick!Z29="","",Gesamtüberblick!Z29)</f>
        <v/>
      </c>
      <c r="AE12" s="100" t="str">
        <f>IF(Gesamtüberblick!AB29="","",Gesamtüberblick!AB29)</f>
        <v/>
      </c>
      <c r="AF12" s="100" t="str">
        <f>IF(Gesamtüberblick!AC29="","",Gesamtüberblick!AC29)</f>
        <v/>
      </c>
      <c r="AG12" s="100" t="str">
        <f>IF(Gesamtüberblick!AA29="","",Gesamtüberblick!AA29)</f>
        <v/>
      </c>
      <c r="AH12" s="119">
        <f>IF(Gesamtüberblick!$AD29="","",Gesamtüberblick!$AD29)</f>
        <v>0</v>
      </c>
      <c r="AI12" s="119">
        <f>IF(Gesamtüberblick!$AE29="","",Gesamtüberblick!$AE29)</f>
        <v>0</v>
      </c>
      <c r="AJ12" s="119">
        <f>IF(Gesamtüberblick!AH29="","",Gesamtüberblick!AH29)</f>
        <v>0</v>
      </c>
      <c r="AK12" s="119">
        <f>IF(Gesamtüberblick!AI29="","",Gesamtüberblick!AI29)</f>
        <v>0</v>
      </c>
    </row>
    <row r="13" spans="1:37" ht="15.75" thickBot="1" x14ac:dyDescent="0.3">
      <c r="A13" s="55" t="s">
        <v>36</v>
      </c>
      <c r="B13" s="13" t="s">
        <v>47</v>
      </c>
      <c r="C13" s="17" t="str">
        <f>IF(Gesamtüberblick!C30="","",Gesamtüberblick!C30)</f>
        <v/>
      </c>
      <c r="D13" s="17" t="str">
        <f>IF(Gesamtüberblick!D30="","",Gesamtüberblick!D30)</f>
        <v/>
      </c>
      <c r="E13" s="17" t="str">
        <f>IF(Gesamtüberblick!E30="","",Gesamtüberblick!E30)</f>
        <v/>
      </c>
      <c r="F13" s="100">
        <f>IF(Gesamtüberblick!F30="","",Gesamtüberblick!F30)</f>
        <v>2.0826031</v>
      </c>
      <c r="G13" s="100">
        <f>IF(Gesamtüberblick!G30="","",Gesamtüberblick!G30)</f>
        <v>1.9535607999999999E-2</v>
      </c>
      <c r="H13" s="100">
        <f>IF(Gesamtüberblick!H30="","",Gesamtüberblick!H30)</f>
        <v>6.8996536999999997E-2</v>
      </c>
      <c r="I13" s="119">
        <f>IF(Gesamtüberblick!I30="","",Gesamtüberblick!I30)</f>
        <v>0</v>
      </c>
      <c r="J13" s="119">
        <f>IF(Gesamtüberblick!J30="","",Gesamtüberblick!J30)</f>
        <v>0</v>
      </c>
      <c r="K13" s="119">
        <f>IF(Gesamtüberblick!K30="","",Gesamtüberblick!K30)</f>
        <v>0</v>
      </c>
      <c r="L13" s="119">
        <f>IF(Gesamtüberblick!L30="","",Gesamtüberblick!L30)</f>
        <v>0</v>
      </c>
      <c r="M13" s="119">
        <f>IF(Gesamtüberblick!M30="","",Gesamtüberblick!M30)</f>
        <v>0</v>
      </c>
      <c r="N13" s="119">
        <f>IF(Gesamtüberblick!N30="","",Gesamtüberblick!N30)</f>
        <v>0</v>
      </c>
      <c r="O13" s="119">
        <f>IF(Gesamtüberblick!O30="","",Gesamtüberblick!O30)</f>
        <v>0</v>
      </c>
      <c r="P13" s="100">
        <f>IF(Gesamtüberblick!P30="","",Gesamtüberblick!P30)</f>
        <v>3.3725501999999998E-4</v>
      </c>
      <c r="Q13" s="100">
        <f>IF(Gesamtüberblick!Q30="","",Gesamtüberblick!Q30)</f>
        <v>2.7914372E-2</v>
      </c>
      <c r="R13" s="100">
        <f>IF(Gesamtüberblick!R30="","",Gesamtüberblick!R30)</f>
        <v>0.10334358</v>
      </c>
      <c r="S13" s="119">
        <f>IF(Gesamtüberblick!S30="","",Gesamtüberblick!S30)</f>
        <v>0</v>
      </c>
      <c r="T13" s="100">
        <f>IF(Gesamtüberblick!U30="","",Gesamtüberblick!U30)</f>
        <v>-4.9324624999999997E-2</v>
      </c>
      <c r="U13" s="100">
        <f>IF(Gesamtüberblick!V30="","",Gesamtüberblick!V30)</f>
        <v>-1.6441542</v>
      </c>
      <c r="V13" s="100">
        <f>IF(Gesamtüberblick!T30="","",Gesamtüberblick!T30)</f>
        <v>-1.6934788249999999</v>
      </c>
      <c r="W13" s="100">
        <f>IF(Gesamtüberblick!$AD30="","",Gesamtüberblick!$AD30)</f>
        <v>2.1711352449999999</v>
      </c>
      <c r="X13" s="119">
        <f>IF(Gesamtüberblick!$AE30="","",Gesamtüberblick!$AE30)</f>
        <v>0</v>
      </c>
      <c r="Y13" s="100">
        <f>IF(Gesamtüberblick!AF30="","",Gesamtüberblick!AF30)</f>
        <v>0.13159520701999999</v>
      </c>
      <c r="Z13" s="100">
        <f>IF(Gesamtüberblick!AG30="","",Gesamtüberblick!AG30)</f>
        <v>2.30273045202</v>
      </c>
      <c r="AA13" s="100" t="str">
        <f>IF(Gesamtüberblick!W30="","",Gesamtüberblick!W30)</f>
        <v/>
      </c>
      <c r="AB13" s="100" t="str">
        <f>IF(Gesamtüberblick!X30="","",Gesamtüberblick!X30)</f>
        <v/>
      </c>
      <c r="AC13" s="100" t="str">
        <f>IF(Gesamtüberblick!Y30="","",Gesamtüberblick!Y30)</f>
        <v/>
      </c>
      <c r="AD13" s="100" t="str">
        <f>IF(Gesamtüberblick!Z30="","",Gesamtüberblick!Z30)</f>
        <v/>
      </c>
      <c r="AE13" s="100" t="str">
        <f>IF(Gesamtüberblick!AB30="","",Gesamtüberblick!AB30)</f>
        <v/>
      </c>
      <c r="AF13" s="100" t="str">
        <f>IF(Gesamtüberblick!AC30="","",Gesamtüberblick!AC30)</f>
        <v/>
      </c>
      <c r="AG13" s="100" t="str">
        <f>IF(Gesamtüberblick!AA30="","",Gesamtüberblick!AA30)</f>
        <v/>
      </c>
      <c r="AH13" s="100">
        <f>IF(Gesamtüberblick!$AD30="","",Gesamtüberblick!$AD30)</f>
        <v>2.1711352449999999</v>
      </c>
      <c r="AI13" s="119">
        <f>IF(Gesamtüberblick!$AE30="","",Gesamtüberblick!$AE30)</f>
        <v>0</v>
      </c>
      <c r="AJ13" s="119">
        <f>IF(Gesamtüberblick!AH30="","",Gesamtüberblick!AH30)</f>
        <v>0</v>
      </c>
      <c r="AK13" s="100">
        <f>IF(Gesamtüberblick!AI30="","",Gesamtüberblick!AI30)</f>
        <v>2.1711352449999999</v>
      </c>
    </row>
    <row r="14" spans="1:37" ht="45" customHeight="1" thickBot="1" x14ac:dyDescent="0.3">
      <c r="A14" s="157" t="s">
        <v>57</v>
      </c>
      <c r="B14" s="158"/>
      <c r="C14" s="157" t="s">
        <v>61</v>
      </c>
      <c r="D14" s="159"/>
      <c r="E14" s="159"/>
      <c r="F14" s="159"/>
      <c r="G14" s="159"/>
      <c r="H14" s="159"/>
      <c r="I14" s="159"/>
      <c r="J14" s="159"/>
      <c r="K14" s="159"/>
      <c r="L14" s="159"/>
      <c r="M14" s="159"/>
      <c r="N14" s="159"/>
      <c r="O14" s="159"/>
      <c r="P14" s="159"/>
      <c r="Q14" s="159"/>
      <c r="R14" s="159"/>
      <c r="S14" s="159"/>
      <c r="T14" s="159"/>
      <c r="U14" s="159"/>
      <c r="V14" s="160"/>
    </row>
    <row r="21" spans="6:16" ht="15.75" thickBot="1" x14ac:dyDescent="0.3"/>
    <row r="22" spans="6:16" ht="15.75" thickBot="1" x14ac:dyDescent="0.3">
      <c r="F22" s="8" t="s">
        <v>54</v>
      </c>
      <c r="G22" s="8" t="s">
        <v>55</v>
      </c>
      <c r="H22" s="8" t="s">
        <v>56</v>
      </c>
      <c r="I22" s="8" t="s">
        <v>451</v>
      </c>
      <c r="J22" s="12" t="s">
        <v>3</v>
      </c>
      <c r="K22" s="12" t="s">
        <v>4</v>
      </c>
      <c r="L22" s="12" t="s">
        <v>5</v>
      </c>
      <c r="M22" s="12" t="s">
        <v>6</v>
      </c>
      <c r="N22" s="12" t="s">
        <v>298</v>
      </c>
      <c r="O22" s="12" t="s">
        <v>308</v>
      </c>
      <c r="P22" s="12" t="s">
        <v>102</v>
      </c>
    </row>
    <row r="23" spans="6:16" x14ac:dyDescent="0.25">
      <c r="F23" s="98">
        <f t="shared" ref="F23:I32" si="0">F4</f>
        <v>6506.9039999999986</v>
      </c>
      <c r="G23" s="98">
        <f t="shared" si="0"/>
        <v>2.1860624999999998</v>
      </c>
      <c r="H23" s="98">
        <f t="shared" si="0"/>
        <v>593.72014999999999</v>
      </c>
      <c r="I23" s="135">
        <f t="shared" si="0"/>
        <v>0</v>
      </c>
      <c r="J23" s="98">
        <f t="shared" ref="J23:J32" si="1">P4</f>
        <v>2.8820838000000001E-2</v>
      </c>
      <c r="K23" s="98">
        <f t="shared" ref="K23:K32" si="2">Q4</f>
        <v>3.4482678</v>
      </c>
      <c r="L23" s="98">
        <f t="shared" ref="L23:L32" si="3">R4</f>
        <v>8358.0333841000011</v>
      </c>
      <c r="M23" s="135">
        <f t="shared" ref="M23:M32" si="4">S4</f>
        <v>0</v>
      </c>
      <c r="N23" s="98">
        <f t="shared" ref="N23:N32" si="5">Y4</f>
        <v>8361.5104727380003</v>
      </c>
      <c r="O23" s="98">
        <f t="shared" ref="O23:O32" si="6">Z4</f>
        <v>15464.320685237999</v>
      </c>
      <c r="P23" s="98">
        <f t="shared" ref="P23:P32" si="7">V4</f>
        <v>-802.50809199999992</v>
      </c>
    </row>
    <row r="24" spans="6:16" x14ac:dyDescent="0.25">
      <c r="F24" s="98">
        <f t="shared" si="0"/>
        <v>8356.18</v>
      </c>
      <c r="G24" s="135">
        <f t="shared" si="0"/>
        <v>0</v>
      </c>
      <c r="H24" s="135">
        <f t="shared" si="0"/>
        <v>0</v>
      </c>
      <c r="I24" s="135">
        <f t="shared" si="0"/>
        <v>0</v>
      </c>
      <c r="J24" s="135">
        <f t="shared" si="1"/>
        <v>0</v>
      </c>
      <c r="K24" s="135">
        <f t="shared" si="2"/>
        <v>0</v>
      </c>
      <c r="L24" s="98">
        <f t="shared" si="3"/>
        <v>-8356.18</v>
      </c>
      <c r="M24" s="135">
        <f t="shared" si="4"/>
        <v>0</v>
      </c>
      <c r="N24" s="98">
        <f t="shared" si="5"/>
        <v>-8356.18</v>
      </c>
      <c r="O24" s="135">
        <f t="shared" si="6"/>
        <v>0</v>
      </c>
      <c r="P24" s="135">
        <f t="shared" si="7"/>
        <v>0</v>
      </c>
    </row>
    <row r="25" spans="6:16" x14ac:dyDescent="0.25">
      <c r="F25" s="98">
        <f t="shared" si="0"/>
        <v>14863.083999999999</v>
      </c>
      <c r="G25" s="98">
        <f t="shared" si="0"/>
        <v>2.1860624999999998</v>
      </c>
      <c r="H25" s="98">
        <f t="shared" si="0"/>
        <v>593.72014999999999</v>
      </c>
      <c r="I25" s="135">
        <f t="shared" si="0"/>
        <v>0</v>
      </c>
      <c r="J25" s="98">
        <f t="shared" si="1"/>
        <v>2.8820838000000001E-2</v>
      </c>
      <c r="K25" s="98">
        <f t="shared" si="2"/>
        <v>3.4482678</v>
      </c>
      <c r="L25" s="98">
        <f t="shared" si="3"/>
        <v>1.8533841</v>
      </c>
      <c r="M25" s="135">
        <f t="shared" si="4"/>
        <v>0</v>
      </c>
      <c r="N25" s="98">
        <f t="shared" si="5"/>
        <v>5.3304727380000001</v>
      </c>
      <c r="O25" s="98">
        <f t="shared" si="6"/>
        <v>15464.320685237999</v>
      </c>
      <c r="P25" s="98">
        <f t="shared" si="7"/>
        <v>-802.50809199999992</v>
      </c>
    </row>
    <row r="26" spans="6:16" x14ac:dyDescent="0.25">
      <c r="F26" s="98">
        <f t="shared" si="0"/>
        <v>2044.9981</v>
      </c>
      <c r="G26" s="98">
        <f t="shared" si="0"/>
        <v>133.81710000000001</v>
      </c>
      <c r="H26" s="98">
        <f t="shared" si="0"/>
        <v>131.42069000000001</v>
      </c>
      <c r="I26" s="135">
        <f t="shared" si="0"/>
        <v>0</v>
      </c>
      <c r="J26" s="98">
        <f t="shared" si="1"/>
        <v>4.7113985999999999</v>
      </c>
      <c r="K26" s="98">
        <f t="shared" si="2"/>
        <v>200.94345999999999</v>
      </c>
      <c r="L26" s="98">
        <f t="shared" si="3"/>
        <v>181.46703299999999</v>
      </c>
      <c r="M26" s="135">
        <f t="shared" si="4"/>
        <v>0</v>
      </c>
      <c r="N26" s="98">
        <f t="shared" si="5"/>
        <v>387.12189159999997</v>
      </c>
      <c r="O26" s="98">
        <f t="shared" si="6"/>
        <v>2697.3577815999997</v>
      </c>
      <c r="P26" s="98">
        <f t="shared" si="7"/>
        <v>-2072.8110379999998</v>
      </c>
    </row>
    <row r="27" spans="6:16" x14ac:dyDescent="0.25">
      <c r="F27" s="98">
        <f t="shared" si="0"/>
        <v>160.29</v>
      </c>
      <c r="G27" s="135">
        <f t="shared" si="0"/>
        <v>0</v>
      </c>
      <c r="H27" s="98">
        <f t="shared" si="0"/>
        <v>-32.520000000000003</v>
      </c>
      <c r="I27" s="135">
        <f t="shared" si="0"/>
        <v>0</v>
      </c>
      <c r="J27" s="135">
        <f t="shared" si="1"/>
        <v>0</v>
      </c>
      <c r="K27" s="135">
        <f t="shared" si="2"/>
        <v>0</v>
      </c>
      <c r="L27" s="98">
        <f t="shared" si="3"/>
        <v>-127.76999999999998</v>
      </c>
      <c r="M27" s="135">
        <f t="shared" si="4"/>
        <v>0</v>
      </c>
      <c r="N27" s="98">
        <f t="shared" si="5"/>
        <v>-127.76999999999998</v>
      </c>
      <c r="O27" s="135">
        <f t="shared" si="6"/>
        <v>0</v>
      </c>
      <c r="P27" s="135">
        <f t="shared" si="7"/>
        <v>0</v>
      </c>
    </row>
    <row r="28" spans="6:16" x14ac:dyDescent="0.25">
      <c r="F28" s="98">
        <f t="shared" si="0"/>
        <v>2205.2881000000002</v>
      </c>
      <c r="G28" s="98">
        <f t="shared" si="0"/>
        <v>133.81710000000001</v>
      </c>
      <c r="H28" s="98">
        <f t="shared" si="0"/>
        <v>98.900689999999997</v>
      </c>
      <c r="I28" s="135">
        <f t="shared" si="0"/>
        <v>0</v>
      </c>
      <c r="J28" s="98">
        <f t="shared" si="1"/>
        <v>4.7113985999999999</v>
      </c>
      <c r="K28" s="98">
        <f t="shared" si="2"/>
        <v>200.94345999999999</v>
      </c>
      <c r="L28" s="98">
        <f t="shared" si="3"/>
        <v>53.697032999999998</v>
      </c>
      <c r="M28" s="135">
        <f t="shared" si="4"/>
        <v>0</v>
      </c>
      <c r="N28" s="98">
        <f t="shared" si="5"/>
        <v>259.35189159999999</v>
      </c>
      <c r="O28" s="98">
        <f t="shared" si="6"/>
        <v>2697.3577816000002</v>
      </c>
      <c r="P28" s="98">
        <f t="shared" si="7"/>
        <v>-2072.8110379999998</v>
      </c>
    </row>
    <row r="29" spans="6:16" x14ac:dyDescent="0.25">
      <c r="F29" s="135">
        <f t="shared" si="0"/>
        <v>0</v>
      </c>
      <c r="G29" s="135">
        <f t="shared" si="0"/>
        <v>0</v>
      </c>
      <c r="H29" s="135">
        <f t="shared" si="0"/>
        <v>0</v>
      </c>
      <c r="I29" s="135">
        <f t="shared" si="0"/>
        <v>0</v>
      </c>
      <c r="J29" s="135">
        <f t="shared" si="1"/>
        <v>0</v>
      </c>
      <c r="K29" s="135">
        <f t="shared" si="2"/>
        <v>0</v>
      </c>
      <c r="L29" s="135">
        <f t="shared" si="3"/>
        <v>0</v>
      </c>
      <c r="M29" s="135">
        <f t="shared" si="4"/>
        <v>0</v>
      </c>
      <c r="N29" s="135">
        <f t="shared" si="5"/>
        <v>0</v>
      </c>
      <c r="O29" s="135">
        <f t="shared" si="6"/>
        <v>0</v>
      </c>
      <c r="P29" s="135">
        <f t="shared" si="7"/>
        <v>0</v>
      </c>
    </row>
    <row r="30" spans="6:16" x14ac:dyDescent="0.25">
      <c r="F30" s="135">
        <f t="shared" si="0"/>
        <v>0</v>
      </c>
      <c r="G30" s="135">
        <f t="shared" si="0"/>
        <v>0</v>
      </c>
      <c r="H30" s="135">
        <f t="shared" si="0"/>
        <v>0</v>
      </c>
      <c r="I30" s="135">
        <f t="shared" si="0"/>
        <v>0</v>
      </c>
      <c r="J30" s="135">
        <f t="shared" si="1"/>
        <v>0</v>
      </c>
      <c r="K30" s="135">
        <f t="shared" si="2"/>
        <v>0</v>
      </c>
      <c r="L30" s="135">
        <f t="shared" si="3"/>
        <v>0</v>
      </c>
      <c r="M30" s="135">
        <f t="shared" si="4"/>
        <v>0</v>
      </c>
      <c r="N30" s="135">
        <f t="shared" si="5"/>
        <v>0</v>
      </c>
      <c r="O30" s="135">
        <f t="shared" si="6"/>
        <v>0</v>
      </c>
      <c r="P30" s="135">
        <f t="shared" si="7"/>
        <v>0</v>
      </c>
    </row>
    <row r="31" spans="6:16" x14ac:dyDescent="0.25">
      <c r="F31" s="135">
        <f t="shared" si="0"/>
        <v>0</v>
      </c>
      <c r="G31" s="135">
        <f t="shared" si="0"/>
        <v>0</v>
      </c>
      <c r="H31" s="135">
        <f t="shared" si="0"/>
        <v>0</v>
      </c>
      <c r="I31" s="135">
        <f t="shared" si="0"/>
        <v>0</v>
      </c>
      <c r="J31" s="135">
        <f t="shared" si="1"/>
        <v>0</v>
      </c>
      <c r="K31" s="135">
        <f t="shared" si="2"/>
        <v>0</v>
      </c>
      <c r="L31" s="135">
        <f t="shared" si="3"/>
        <v>0</v>
      </c>
      <c r="M31" s="135">
        <f t="shared" si="4"/>
        <v>0</v>
      </c>
      <c r="N31" s="135">
        <f t="shared" si="5"/>
        <v>0</v>
      </c>
      <c r="O31" s="135">
        <f t="shared" si="6"/>
        <v>0</v>
      </c>
      <c r="P31" s="135">
        <f t="shared" si="7"/>
        <v>0</v>
      </c>
    </row>
    <row r="32" spans="6:16" x14ac:dyDescent="0.25">
      <c r="F32" s="98">
        <f t="shared" si="0"/>
        <v>2.0826031</v>
      </c>
      <c r="G32" s="98">
        <f t="shared" si="0"/>
        <v>1.9535607999999999E-2</v>
      </c>
      <c r="H32" s="98">
        <f t="shared" si="0"/>
        <v>6.8996536999999997E-2</v>
      </c>
      <c r="I32" s="135">
        <f t="shared" si="0"/>
        <v>0</v>
      </c>
      <c r="J32" s="98">
        <f t="shared" si="1"/>
        <v>3.3725501999999998E-4</v>
      </c>
      <c r="K32" s="98">
        <f t="shared" si="2"/>
        <v>2.7914372E-2</v>
      </c>
      <c r="L32" s="98">
        <f t="shared" si="3"/>
        <v>0.10334358</v>
      </c>
      <c r="M32" s="135">
        <f t="shared" si="4"/>
        <v>0</v>
      </c>
      <c r="N32" s="98">
        <f t="shared" si="5"/>
        <v>0.13159520701999999</v>
      </c>
      <c r="O32" s="98">
        <f t="shared" si="6"/>
        <v>2.30273045202</v>
      </c>
      <c r="P32" s="98">
        <f t="shared" si="7"/>
        <v>-1.6934788249999999</v>
      </c>
    </row>
    <row r="33" spans="6:6" x14ac:dyDescent="0.25">
      <c r="F33" s="98"/>
    </row>
  </sheetData>
  <mergeCells count="2">
    <mergeCell ref="A14:B14"/>
    <mergeCell ref="C14:V14"/>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dc048d8-2bf7-4ce6-bfa2-6bc6135be049">
      <Terms xmlns="http://schemas.microsoft.com/office/infopath/2007/PartnerControls"/>
    </lcf76f155ced4ddcb4097134ff3c332f>
    <TaxCatchAll xmlns="3b68ec6f-158c-4549-9e73-db0965da334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U D A A B Q S w M E F A A C A A g A d j 5 n W r e 5 F q y l A A A A 9 w A A A B I A H A B D b 2 5 m a W c v U G F j a 2 F n Z S 5 4 b W w g o h g A K K A U A A A A A A A A A A A A A A A A A A A A A A A A A A A A h Y 8 x D o I w G I W v Q r r T F h g E 8 l N i X C U x 0 R j X p l R o h G J o s d z N w S N 5 B T G K u j m + 7 3 3 D e / f r D f K x b b y L 7 I 3 q d I Y C T J E n t e h K p a s M D f b o x y h n s O H i x C v p T b I 2 6 W j K D N X W n l N C n H P Y R b j r K x J S G p B D s d 6 K W r Y c f W T 1 X / a V N p Z r I R G D / W s M C 3 E Q J T i I F w m m Q G Y K h d J f I 5 w G P 9 s f C K u h s U M v W S n 9 5 Q 7 I H I G 8 T 7 A H U E s D B B Q A A g A I A H Y + Z 1 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2 P m d a K I p H u A 4 A A A A R A A A A E w A c A E Z v c m 1 1 b G F z L 1 N l Y 3 R p b 2 4 x L m 0 g o h g A K K A U A A A A A A A A A A A A A A A A A A A A A A A A A A A A K 0 5 N L s n M z 1 M I h t C G 1 g B Q S w E C L Q A U A A I A C A B 2 P m d a t 7 k W r K U A A A D 3 A A A A E g A A A A A A A A A A A A A A A A A A A A A A Q 2 9 u Z m l n L 1 B h Y 2 t h Z 2 U u e G 1 s U E s B A i 0 A F A A C A A g A d j 5 n W g / K 6 a u k A A A A 6 Q A A A B M A A A A A A A A A A A A A A A A A 8 Q A A A F t D b 2 5 0 Z W 5 0 X 1 R 5 c G V z X S 5 4 b W x Q S w E C L Q A U A A I A C A B 2 P m d 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r Y v 6 N k f b 9 0 a Y 6 J t v 2 R g N g g A A A A A C A A A A A A A D Z g A A w A A A A B A A A A A R 0 W o S m y R 7 9 o 3 J Z W o b e S I Q A A A A A A S A A A C g A A A A E A A A A G S G F 9 O X Q X V m C k g D f n c j 8 H x Q A A A A v 3 Q g n 6 W 8 2 J + O f d O l 4 D m P 5 H N j D r / W F U U b Q k A a E a N X w Y O B C 2 I z M M 2 s 0 + I U W w B 4 Z o S K w l S W Z A u 0 E A Z m 7 E a b / U R C a f B 8 S s j h p d T U K f N / E z t W l O o U A A A A r 2 0 Q m y Y / d j 1 n y E Z j p d S U i R X 2 h U Y = < / D a t a M a s h u p > 
</file>

<file path=customXml/item4.xml><?xml version="1.0" encoding="utf-8"?>
<ct:contentTypeSchema xmlns:ct="http://schemas.microsoft.com/office/2006/metadata/contentType" xmlns:ma="http://schemas.microsoft.com/office/2006/metadata/properties/metaAttributes" ct:_="" ma:_="" ma:contentTypeName="Dokument" ma:contentTypeID="0x010100D472A327B4B5694DA5DC100CB4CD838A" ma:contentTypeVersion="11" ma:contentTypeDescription="Ein neues Dokument erstellen." ma:contentTypeScope="" ma:versionID="a3760f9804d66f0183588104c342319b">
  <xsd:schema xmlns:xsd="http://www.w3.org/2001/XMLSchema" xmlns:xs="http://www.w3.org/2001/XMLSchema" xmlns:p="http://schemas.microsoft.com/office/2006/metadata/properties" xmlns:ns2="adc048d8-2bf7-4ce6-bfa2-6bc6135be049" xmlns:ns3="3b68ec6f-158c-4549-9e73-db0965da3347" targetNamespace="http://schemas.microsoft.com/office/2006/metadata/properties" ma:root="true" ma:fieldsID="d566956c92022cdd70c26dbf7f8ffd49" ns2:_="" ns3:_="">
    <xsd:import namespace="adc048d8-2bf7-4ce6-bfa2-6bc6135be049"/>
    <xsd:import namespace="3b68ec6f-158c-4549-9e73-db0965da334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c048d8-2bf7-4ce6-bfa2-6bc6135be0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0f04af6c-4216-4e41-a266-6c9cdccc2e6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68ec6f-158c-4549-9e73-db0965da334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382ca8d-a01d-4722-bb04-d6647f1c8b6f}" ma:internalName="TaxCatchAll" ma:showField="CatchAllData" ma:web="3b68ec6f-158c-4549-9e73-db0965da33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BFC6AE-7B18-4265-BF7A-58842DA537D6}">
  <ds:schemaRefs>
    <ds:schemaRef ds:uri="http://schemas.openxmlformats.org/package/2006/metadata/core-properties"/>
    <ds:schemaRef ds:uri="http://schemas.microsoft.com/office/2006/documentManagement/types"/>
    <ds:schemaRef ds:uri="http://purl.org/dc/terms/"/>
    <ds:schemaRef ds:uri="http://purl.org/dc/dcmitype/"/>
    <ds:schemaRef ds:uri="c83f5085-a295-440d-b805-4e276abe3da8"/>
    <ds:schemaRef ds:uri="http://schemas.microsoft.com/office/infopath/2007/PartnerControls"/>
    <ds:schemaRef ds:uri="66899391-fd79-4114-8bcd-44ab75560a73"/>
    <ds:schemaRef ds:uri="http://schemas.microsoft.com/office/2006/metadata/properties"/>
    <ds:schemaRef ds:uri="http://www.w3.org/XML/1998/namespace"/>
    <ds:schemaRef ds:uri="http://purl.org/dc/elements/1.1/"/>
    <ds:schemaRef ds:uri="adc048d8-2bf7-4ce6-bfa2-6bc6135be049"/>
    <ds:schemaRef ds:uri="3b68ec6f-158c-4549-9e73-db0965da3347"/>
  </ds:schemaRefs>
</ds:datastoreItem>
</file>

<file path=customXml/itemProps2.xml><?xml version="1.0" encoding="utf-8"?>
<ds:datastoreItem xmlns:ds="http://schemas.openxmlformats.org/officeDocument/2006/customXml" ds:itemID="{1B7C60A2-3F62-4FDE-BE74-C740D0E72C95}">
  <ds:schemaRefs>
    <ds:schemaRef ds:uri="http://schemas.microsoft.com/sharepoint/v3/contenttype/forms"/>
  </ds:schemaRefs>
</ds:datastoreItem>
</file>

<file path=customXml/itemProps3.xml><?xml version="1.0" encoding="utf-8"?>
<ds:datastoreItem xmlns:ds="http://schemas.openxmlformats.org/officeDocument/2006/customXml" ds:itemID="{1DE39494-DDB6-4FB7-8400-C1E3D93C3550}">
  <ds:schemaRefs>
    <ds:schemaRef ds:uri="http://schemas.microsoft.com/DataMashup"/>
  </ds:schemaRefs>
</ds:datastoreItem>
</file>

<file path=customXml/itemProps4.xml><?xml version="1.0" encoding="utf-8"?>
<ds:datastoreItem xmlns:ds="http://schemas.openxmlformats.org/officeDocument/2006/customXml" ds:itemID="{59C1C4AF-46A1-4676-BBB0-D24157F115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c048d8-2bf7-4ce6-bfa2-6bc6135be049"/>
    <ds:schemaRef ds:uri="3b68ec6f-158c-4549-9e73-db0965da33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Rohdaten gesamt</vt:lpstr>
      <vt:lpstr>Rohdaten A1-A3</vt:lpstr>
      <vt:lpstr>EPD-Editor_3-1</vt:lpstr>
      <vt:lpstr>baubook</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Stefan Fritz | Fritz-Consulting</cp:lastModifiedBy>
  <dcterms:created xsi:type="dcterms:W3CDTF">2014-06-17T12:21:02Z</dcterms:created>
  <dcterms:modified xsi:type="dcterms:W3CDTF">2025-04-17T09:24:02Z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0x010100D472A327B4B5694DA5DC100CB4CD838A</vt:lpwstr>
  </property>
  <property fmtid="{D5CDD505-2E9C-101B-9397-08002B2CF9AE}" pid="3" name="MediaServiceImageTags">
    <vt:lpwstr/>
  </property>
</Properties>
</file>